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1 квартал" sheetId="1" r:id="rId1"/>
  </sheets>
  <calcPr calcId="125725"/>
</workbook>
</file>

<file path=xl/calcChain.xml><?xml version="1.0" encoding="utf-8"?>
<calcChain xmlns="http://schemas.openxmlformats.org/spreadsheetml/2006/main">
  <c r="F48" i="1"/>
  <c r="F46"/>
  <c r="F44"/>
  <c r="F38"/>
  <c r="F36"/>
  <c r="F33"/>
  <c r="F27"/>
  <c r="F25"/>
  <c r="F22"/>
  <c r="F17"/>
  <c r="F13"/>
  <c r="F5"/>
  <c r="F4" l="1"/>
  <c r="C13"/>
  <c r="D13"/>
  <c r="C17"/>
  <c r="D17"/>
  <c r="C22"/>
  <c r="D22"/>
  <c r="C25"/>
  <c r="D25"/>
  <c r="C27"/>
  <c r="D27"/>
  <c r="C33"/>
  <c r="D33"/>
  <c r="C36"/>
  <c r="D36"/>
  <c r="C38"/>
  <c r="D38"/>
  <c r="C44"/>
  <c r="D44"/>
  <c r="C46"/>
  <c r="D46"/>
  <c r="C48"/>
  <c r="D48"/>
  <c r="C5"/>
  <c r="D5"/>
  <c r="C4" l="1"/>
  <c r="G48"/>
  <c r="G44"/>
  <c r="G38"/>
  <c r="G33"/>
  <c r="G27"/>
  <c r="G25"/>
  <c r="G22"/>
  <c r="G17"/>
  <c r="G13"/>
  <c r="G6"/>
  <c r="G7"/>
  <c r="G8"/>
  <c r="G10"/>
  <c r="G12"/>
  <c r="G14"/>
  <c r="G15"/>
  <c r="G16"/>
  <c r="G19"/>
  <c r="G20"/>
  <c r="G21"/>
  <c r="G23"/>
  <c r="G24"/>
  <c r="G26"/>
  <c r="G28"/>
  <c r="G29"/>
  <c r="G30"/>
  <c r="G31"/>
  <c r="G32"/>
  <c r="G34"/>
  <c r="G35"/>
  <c r="G39"/>
  <c r="G40"/>
  <c r="G41"/>
  <c r="G42"/>
  <c r="G43"/>
  <c r="G45"/>
  <c r="G49"/>
  <c r="E49"/>
  <c r="D4"/>
  <c r="E47"/>
  <c r="E46"/>
  <c r="E45"/>
  <c r="E44"/>
  <c r="E43"/>
  <c r="E42"/>
  <c r="E41"/>
  <c r="E40"/>
  <c r="E39"/>
  <c r="E38"/>
  <c r="E35"/>
  <c r="E34"/>
  <c r="E33"/>
  <c r="E32"/>
  <c r="E31"/>
  <c r="E30"/>
  <c r="E29"/>
  <c r="E28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4" l="1"/>
  <c r="G5"/>
  <c r="E4"/>
  <c r="E48"/>
  <c r="E27"/>
  <c r="E5"/>
</calcChain>
</file>

<file path=xl/sharedStrings.xml><?xml version="1.0" encoding="utf-8"?>
<sst xmlns="http://schemas.openxmlformats.org/spreadsheetml/2006/main" count="97" uniqueCount="97">
  <si>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</si>
  <si>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</si>
  <si>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</si>
  <si>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</si>
  <si>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</si>
  <si>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</si>
  <si>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Функционирование  высшего должностного лица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</si>
  <si>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</si>
  <si>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</si>
  <si>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</si>
  <si>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РФ, высших органов исполнительной власти субъектов РФ,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</si>
  <si>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</si>
  <si>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</si>
  <si>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</si>
  <si>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</si>
  <si>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</si>
  <si>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*Резервные фонды</t>
  </si>
  <si>
    <t>0113</t>
  </si>
  <si>
    <t xml:space="preserve">Другие общегосударственные вопросы 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</si>
  <si>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</si>
  <si>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</si>
  <si>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</si>
  <si>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</si>
  <si>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</si>
  <si>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</si>
  <si>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</si>
  <si>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</si>
  <si>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</si>
  <si>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</si>
  <si>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</si>
  <si>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Сельское хозяйство и рыболовство </t>
  </si>
  <si>
    <t>0408</t>
  </si>
  <si>
    <t xml:space="preserve">Транспорт 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</si>
  <si>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</si>
  <si>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</si>
  <si>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</si>
  <si>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</si>
  <si>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</si>
  <si>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</si>
  <si>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</si>
  <si>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</si>
  <si>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</si>
  <si>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</si>
  <si>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</si>
  <si>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</si>
  <si>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</si>
  <si>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</si>
  <si>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</si>
  <si>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 xml:space="preserve">Образование </t>
  </si>
  <si>
    <t>0701</t>
  </si>
  <si>
    <t>Дошкольное образование</t>
  </si>
  <si>
    <t>0702</t>
  </si>
  <si>
    <t xml:space="preserve">Общее образование </t>
  </si>
  <si>
    <t>0703</t>
  </si>
  <si>
    <t>Дополнительное образование</t>
  </si>
  <si>
    <t>0707</t>
  </si>
  <si>
    <t xml:space="preserve">Молодежная политика и оздоровление детей </t>
  </si>
  <si>
    <t>0709</t>
  </si>
  <si>
    <t>Другие вопросы в области образования</t>
  </si>
  <si>
    <t>0800</t>
  </si>
  <si>
    <t xml:space="preserve">Культура и кинематография  </t>
  </si>
  <si>
    <t>0801</t>
  </si>
  <si>
    <t>Культура</t>
  </si>
  <si>
    <t>0804</t>
  </si>
  <si>
    <t xml:space="preserve">Другие вопросы в области культуры и кинематографии 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</si>
  <si>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</si>
  <si>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</si>
  <si>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</si>
  <si>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</si>
  <si>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</si>
  <si>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</si>
  <si>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</si>
  <si>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Доплаты к пенсиям государственных служащих  субъектов РФ и муниципальных служащих</t>
  </si>
  <si>
    <t>1002</t>
  </si>
  <si>
    <t xml:space="preserve">Социальное обслуживание населения </t>
  </si>
  <si>
    <t>1003</t>
  </si>
  <si>
    <t>Социальное обеспечение населения</t>
  </si>
  <si>
    <t>1004</t>
  </si>
  <si>
    <t>Охрана семьи и детства</t>
  </si>
  <si>
    <t>1006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</si>
  <si>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</si>
  <si>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</si>
  <si>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</si>
  <si>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</si>
  <si>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</si>
  <si>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</si>
  <si>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</si>
  <si>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</si>
  <si>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Межбюджетные трансферты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</si>
  <si>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</si>
  <si>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</si>
  <si>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Темпы роста
к соответствующему периоду прошлого года, %</t>
  </si>
  <si>
    <t>Фактическое исполнение по состоянию на 01.04.2024 года, тыс. руб.</t>
  </si>
  <si>
    <t>Фактическое исполнение по состоянию на 01.04.2025 года, тыс. руб.</t>
  </si>
  <si>
    <t>Утвержденные бюджетные назначения на 2025 год, тыс. руб.</t>
  </si>
  <si>
    <t>% исполнения годового плана по состоянию на 01.04.2025 года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</si>
  <si>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квартал 2025 года в сравнении с запланированными значениями на соответствующий финансовый год  и с соответствующим периодом прошлого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</si>
</sst>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</cellStyleXfs>
  <cellXfs count="7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164" fontId="3" fillId="0" borderId="7" xfId="0" applyNumberFormat="1" applyFont="1" applyFill="1" applyBorder="1" applyAlignment="1"/>
    <xf numFmtId="0" fontId="3" fillId="0" borderId="5" xfId="0" applyFont="1" applyFill="1" applyBorder="1" applyAlignment="1">
      <alignment vertical="center" wrapText="1"/>
    </xf>
    <xf numFmtId="49" fontId="3" fillId="0" borderId="7" xfId="2" applyNumberFormat="1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164" fontId="3" fillId="0" borderId="9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/>
    <xf numFmtId="164" fontId="4" fillId="0" borderId="3" xfId="0" applyNumberFormat="1" applyFont="1" applyFill="1" applyBorder="1" applyAlignment="1"/>
    <xf numFmtId="0" fontId="3" fillId="0" borderId="4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/>
    <xf numFmtId="49" fontId="3" fillId="0" borderId="9" xfId="2" applyNumberFormat="1" applyFont="1" applyFill="1" applyBorder="1" applyAlignment="1" applyProtection="1">
      <alignment horizontal="left" vertical="center" wrapText="1"/>
    </xf>
    <xf numFmtId="164" fontId="4" fillId="3" borderId="2" xfId="0" applyNumberFormat="1" applyFont="1" applyFill="1" applyBorder="1" applyAlignment="1"/>
    <xf numFmtId="0" fontId="3" fillId="0" borderId="7" xfId="0" applyFont="1" applyFill="1" applyBorder="1" applyAlignment="1">
      <alignment horizontal="left" vertical="center" wrapText="1"/>
    </xf>
    <xf numFmtId="49" fontId="3" fillId="0" borderId="5" xfId="2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3" fillId="0" borderId="10" xfId="0" applyNumberFormat="1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left" wrapText="1"/>
    </xf>
    <xf numFmtId="164" fontId="3" fillId="0" borderId="5" xfId="0" applyNumberFormat="1" applyFont="1" applyFill="1" applyBorder="1" applyAlignment="1">
      <alignment horizontal="right" wrapText="1"/>
    </xf>
    <xf numFmtId="164" fontId="4" fillId="0" borderId="2" xfId="0" applyNumberFormat="1" applyFont="1" applyFill="1" applyBorder="1" applyAlignment="1">
      <alignment horizontal="right" wrapText="1"/>
    </xf>
    <xf numFmtId="164" fontId="3" fillId="0" borderId="5" xfId="0" applyNumberFormat="1" applyFont="1" applyFill="1" applyBorder="1" applyAlignment="1">
      <alignment wrapText="1"/>
    </xf>
    <xf numFmtId="164" fontId="3" fillId="0" borderId="9" xfId="0" applyNumberFormat="1" applyFont="1" applyFill="1" applyBorder="1" applyAlignment="1">
      <alignment wrapText="1"/>
    </xf>
    <xf numFmtId="164" fontId="4" fillId="0" borderId="2" xfId="0" applyNumberFormat="1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164" fontId="3" fillId="0" borderId="1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64" fontId="3" fillId="0" borderId="7" xfId="0" applyNumberFormat="1" applyFont="1" applyFill="1" applyBorder="1" applyAlignment="1">
      <alignment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164" fontId="3" fillId="0" borderId="10" xfId="0" applyNumberFormat="1" applyFont="1" applyFill="1" applyBorder="1" applyAlignment="1"/>
    <xf numFmtId="49" fontId="4" fillId="0" borderId="2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164" fontId="3" fillId="0" borderId="14" xfId="0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164" fontId="3" fillId="0" borderId="17" xfId="0" applyNumberFormat="1" applyFont="1" applyFill="1" applyBorder="1" applyAlignment="1"/>
    <xf numFmtId="164" fontId="3" fillId="0" borderId="18" xfId="0" applyNumberFormat="1" applyFont="1" applyFill="1" applyBorder="1" applyAlignment="1"/>
    <xf numFmtId="164" fontId="4" fillId="0" borderId="15" xfId="0" applyNumberFormat="1" applyFont="1" applyFill="1" applyBorder="1" applyAlignment="1"/>
    <xf numFmtId="164" fontId="3" fillId="0" borderId="16" xfId="0" applyNumberFormat="1" applyFont="1" applyFill="1" applyBorder="1" applyAlignment="1"/>
    <xf numFmtId="164" fontId="4" fillId="0" borderId="15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/>
    <xf numFmtId="164" fontId="3" fillId="0" borderId="20" xfId="0" applyNumberFormat="1" applyFont="1" applyFill="1" applyBorder="1" applyAlignment="1"/>
    <xf numFmtId="164" fontId="3" fillId="0" borderId="3" xfId="0" applyNumberFormat="1" applyFont="1" applyFill="1" applyBorder="1" applyAlignment="1"/>
    <xf numFmtId="0" fontId="4" fillId="0" borderId="2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1" applyNumberFormat="1" applyFont="1" applyFill="1" applyBorder="1" applyAlignment="1">
      <alignment horizontal="left" vertical="center" wrapText="1" readingOrder="1"/>
    </xf>
    <xf numFmtId="164" fontId="4" fillId="2" borderId="10" xfId="1" applyNumberFormat="1" applyFont="1" applyFill="1" applyBorder="1" applyAlignment="1">
      <alignment horizontal="right" vertical="center" wrapText="1" readingOrder="1"/>
    </xf>
    <xf numFmtId="164" fontId="4" fillId="2" borderId="19" xfId="1" applyNumberFormat="1" applyFont="1" applyFill="1" applyBorder="1" applyAlignment="1">
      <alignment horizontal="right" vertical="center" wrapText="1" readingOrder="1"/>
    </xf>
    <xf numFmtId="164" fontId="4" fillId="4" borderId="1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3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5" xfId="1" applyNumberFormat="1" applyFont="1" applyFill="1" applyBorder="1" applyAlignment="1">
      <alignment horizontal="center" vertical="center" wrapText="1" readingOrder="1"/>
    </xf>
    <xf numFmtId="164" fontId="3" fillId="0" borderId="3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3" fillId="0" borderId="21" xfId="0" applyNumberFormat="1" applyFont="1" applyBorder="1" applyAlignment="1" applyProtection="1">
      <alignment horizontal="right" vertical="center" wrapText="1"/>
    </xf>
    <xf numFmtId="164" fontId="4" fillId="0" borderId="22" xfId="0" applyNumberFormat="1" applyFont="1" applyFill="1" applyBorder="1" applyAlignment="1"/>
    <xf numFmtId="164" fontId="3" fillId="0" borderId="7" xfId="0" applyNumberFormat="1" applyFont="1" applyBorder="1" applyAlignment="1" applyProtection="1">
      <alignment horizontal="right" vertical="center" wrapText="1"/>
    </xf>
    <xf numFmtId="164" fontId="4" fillId="0" borderId="14" xfId="0" applyNumberFormat="1" applyFont="1" applyFill="1" applyBorder="1" applyAlignment="1"/>
    <xf numFmtId="164" fontId="4" fillId="0" borderId="10" xfId="0" applyNumberFormat="1" applyFont="1" applyFill="1" applyBorder="1" applyAlignment="1"/>
    <xf numFmtId="164" fontId="4" fillId="3" borderId="10" xfId="0" applyNumberFormat="1" applyFont="1" applyFill="1" applyBorder="1" applyAlignment="1"/>
    <xf numFmtId="164" fontId="4" fillId="0" borderId="10" xfId="0" applyNumberFormat="1" applyFont="1" applyFill="1" applyBorder="1" applyAlignment="1">
      <alignment horizontal="right" wrapText="1"/>
    </xf>
    <xf numFmtId="164" fontId="4" fillId="0" borderId="14" xfId="0" applyNumberFormat="1" applyFont="1" applyFill="1" applyBorder="1" applyAlignment="1">
      <alignment wrapText="1"/>
    </xf>
    <xf numFmtId="164" fontId="4" fillId="0" borderId="22" xfId="0" applyNumberFormat="1" applyFont="1" applyFill="1" applyBorder="1" applyAlignment="1">
      <alignment horizontal="right" wrapText="1"/>
    </xf>
    <xf numFmtId="164" fontId="4" fillId="0" borderId="23" xfId="0" applyNumberFormat="1" applyFont="1" applyBorder="1" applyAlignment="1" applyProtection="1">
      <alignment horizontal="right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  <colors>
    <mruColors>
      <color rgb="FFCCFFFF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1"/>
  <sheetViews>
    <sheetView tabSelected="1" workbookViewId="0">
      <pane ySplit="4" topLeftCell="A23" activePane="bottomLeft" state="frozenSplit"/>
      <selection pane="bottomLeft" activeCell="D3" sqref="D3"/>
    </sheetView>
  </sheetViews>
  <sheetFormatPr defaultRowHeight="15.75"/>
  <cols>
    <col min="1" max="1" width="5.42578125" style="1" customWidth="1"/>
    <col min="2" max="2" width="29.85546875" style="44" customWidth="1"/>
    <col min="3" max="3" width="16.28515625" style="1" customWidth="1"/>
    <col min="4" max="4" width="15.28515625" style="1" customWidth="1"/>
    <col min="5" max="5" width="12.5703125" style="1" customWidth="1"/>
    <col min="6" max="6" width="15.28515625" style="1" customWidth="1"/>
    <col min="7" max="7" width="12.140625" style="1" customWidth="1"/>
    <col min="8" max="16384" width="9.140625" style="1"/>
  </cols>
  <sheetData>
    <row r="2" spans="1:7" ht="104.25" customHeight="1" thickBot="1">
      <c r="A2" s="64" t="s">
        <v>96</v>
      </c>
      <c r="B2" s="64"/>
      <c r="C2" s="64"/>
      <c r="D2" s="64"/>
      <c r="E2" s="64"/>
      <c r="F2" s="64"/>
      <c r="G2" s="64"/>
    </row>
    <row r="3" spans="1:7" ht="126.75" thickBot="1">
      <c r="A3" s="59" t="s">
        <v>0</v>
      </c>
      <c r="B3" s="60" t="s">
        <v>1</v>
      </c>
      <c r="C3" s="61" t="s">
        <v>94</v>
      </c>
      <c r="D3" s="60" t="s">
        <v>93</v>
      </c>
      <c r="E3" s="62" t="s">
        <v>95</v>
      </c>
      <c r="F3" s="60" t="s">
        <v>92</v>
      </c>
      <c r="G3" s="63" t="s">
        <v>91</v>
      </c>
    </row>
    <row r="4" spans="1:7" ht="33" customHeight="1" thickBot="1">
      <c r="A4" s="54"/>
      <c r="B4" s="55" t="s">
        <v>2</v>
      </c>
      <c r="C4" s="56">
        <f>SUM(C5,C13,C17,C22,C25,C27,C33,C36,C38,C44,C46,C48)</f>
        <v>1382743.4</v>
      </c>
      <c r="D4" s="56">
        <f>SUM(D5,D13,D17,D22,D25,D27,D33,D36,D38,D44,D46,D48)</f>
        <v>324364.59999999998</v>
      </c>
      <c r="E4" s="57">
        <f t="shared" ref="E4:E49" si="0">D4/C4*100</f>
        <v>23.458047241447691</v>
      </c>
      <c r="F4" s="56">
        <f>SUM(F5,F13,F17,F22,F25,F27,F33,F36,F38,F44,F46,F48)</f>
        <v>224924.7</v>
      </c>
      <c r="G4" s="58">
        <f>F4/D4*100</f>
        <v>69.343171233852289</v>
      </c>
    </row>
    <row r="5" spans="1:7" s="2" customFormat="1" ht="32.25" thickBot="1">
      <c r="A5" s="11" t="s">
        <v>3</v>
      </c>
      <c r="B5" s="53" t="s">
        <v>4</v>
      </c>
      <c r="C5" s="66">
        <f>SUM(C6:C12)</f>
        <v>109212.5</v>
      </c>
      <c r="D5" s="66">
        <f>SUM(D6:D12)</f>
        <v>20985.600000000002</v>
      </c>
      <c r="E5" s="47">
        <f t="shared" si="0"/>
        <v>19.215382854526727</v>
      </c>
      <c r="F5" s="13">
        <f>SUM(F6:F12)</f>
        <v>14150.3</v>
      </c>
      <c r="G5" s="14">
        <f t="shared" ref="G5:G49" si="1">F5/D5*100</f>
        <v>67.428617718816696</v>
      </c>
    </row>
    <row r="6" spans="1:7" ht="31.5">
      <c r="A6" s="15" t="s">
        <v>5</v>
      </c>
      <c r="B6" s="6" t="s">
        <v>6</v>
      </c>
      <c r="C6" s="67">
        <v>3753.2</v>
      </c>
      <c r="D6" s="67">
        <v>373.8</v>
      </c>
      <c r="E6" s="48">
        <f t="shared" si="0"/>
        <v>9.9595012256208033</v>
      </c>
      <c r="F6" s="5">
        <v>536.20000000000005</v>
      </c>
      <c r="G6" s="16">
        <f t="shared" si="1"/>
        <v>143.44569288389516</v>
      </c>
    </row>
    <row r="7" spans="1:7" ht="110.25">
      <c r="A7" s="3" t="s">
        <v>7</v>
      </c>
      <c r="B7" s="6" t="s">
        <v>8</v>
      </c>
      <c r="C7" s="67">
        <v>2078.1999999999998</v>
      </c>
      <c r="D7" s="67">
        <v>367.8</v>
      </c>
      <c r="E7" s="45">
        <f t="shared" si="0"/>
        <v>17.698007891444522</v>
      </c>
      <c r="F7" s="5">
        <v>302</v>
      </c>
      <c r="G7" s="5">
        <f t="shared" si="1"/>
        <v>82.109842305600864</v>
      </c>
    </row>
    <row r="8" spans="1:7" ht="78.75">
      <c r="A8" s="3" t="s">
        <v>9</v>
      </c>
      <c r="B8" s="4" t="s">
        <v>10</v>
      </c>
      <c r="C8" s="67">
        <v>76270.3</v>
      </c>
      <c r="D8" s="67">
        <v>13012.7</v>
      </c>
      <c r="E8" s="45">
        <f t="shared" si="0"/>
        <v>17.061293845704029</v>
      </c>
      <c r="F8" s="5">
        <v>10065.4</v>
      </c>
      <c r="G8" s="5">
        <f t="shared" si="1"/>
        <v>77.35058827145788</v>
      </c>
    </row>
    <row r="9" spans="1:7">
      <c r="A9" s="3" t="s">
        <v>11</v>
      </c>
      <c r="B9" s="7" t="s">
        <v>12</v>
      </c>
      <c r="C9" s="67">
        <v>1.3</v>
      </c>
      <c r="D9" s="67">
        <v>0</v>
      </c>
      <c r="E9" s="45">
        <f t="shared" si="0"/>
        <v>0</v>
      </c>
      <c r="F9" s="5">
        <v>0</v>
      </c>
      <c r="G9" s="5">
        <v>0</v>
      </c>
    </row>
    <row r="10" spans="1:7" ht="94.5">
      <c r="A10" s="3" t="s">
        <v>13</v>
      </c>
      <c r="B10" s="7" t="s">
        <v>14</v>
      </c>
      <c r="C10" s="67">
        <v>25209.1</v>
      </c>
      <c r="D10" s="67">
        <v>7026.1</v>
      </c>
      <c r="E10" s="45">
        <f t="shared" si="0"/>
        <v>27.871284575807948</v>
      </c>
      <c r="F10" s="5">
        <v>3084.4</v>
      </c>
      <c r="G10" s="5">
        <f t="shared" si="1"/>
        <v>43.899175929747649</v>
      </c>
    </row>
    <row r="11" spans="1:7">
      <c r="A11" s="3" t="s">
        <v>15</v>
      </c>
      <c r="B11" s="4" t="s">
        <v>16</v>
      </c>
      <c r="C11" s="67">
        <v>1025.4000000000001</v>
      </c>
      <c r="D11" s="67">
        <v>0</v>
      </c>
      <c r="E11" s="45">
        <f t="shared" si="0"/>
        <v>0</v>
      </c>
      <c r="F11" s="5">
        <v>0</v>
      </c>
      <c r="G11" s="5">
        <v>0</v>
      </c>
    </row>
    <row r="12" spans="1:7" ht="48" thickBot="1">
      <c r="A12" s="8" t="s">
        <v>17</v>
      </c>
      <c r="B12" s="9" t="s">
        <v>18</v>
      </c>
      <c r="C12" s="67">
        <v>875</v>
      </c>
      <c r="D12" s="67">
        <v>205.2</v>
      </c>
      <c r="E12" s="46">
        <f t="shared" si="0"/>
        <v>23.451428571428572</v>
      </c>
      <c r="F12" s="10">
        <v>162.30000000000001</v>
      </c>
      <c r="G12" s="10">
        <f t="shared" si="1"/>
        <v>79.093567251461991</v>
      </c>
    </row>
    <row r="13" spans="1:7" ht="63.75" thickBot="1">
      <c r="A13" s="11" t="s">
        <v>19</v>
      </c>
      <c r="B13" s="12" t="s">
        <v>20</v>
      </c>
      <c r="C13" s="69">
        <f>SUM(C14:C16)</f>
        <v>121924.90000000001</v>
      </c>
      <c r="D13" s="69">
        <f>SUM(D14:D16)</f>
        <v>73481.3</v>
      </c>
      <c r="E13" s="47">
        <f>D13/C13*100</f>
        <v>60.267672969180211</v>
      </c>
      <c r="F13" s="13">
        <f>SUM(F14:F16)</f>
        <v>6602.6</v>
      </c>
      <c r="G13" s="14">
        <f t="shared" si="1"/>
        <v>8.9854153369632819</v>
      </c>
    </row>
    <row r="14" spans="1:7" s="2" customFormat="1">
      <c r="A14" s="15" t="s">
        <v>21</v>
      </c>
      <c r="B14" s="6" t="s">
        <v>22</v>
      </c>
      <c r="C14" s="67">
        <v>964</v>
      </c>
      <c r="D14" s="67">
        <v>159.5</v>
      </c>
      <c r="E14" s="48">
        <f>D14/C14*100</f>
        <v>16.545643153526971</v>
      </c>
      <c r="F14" s="16">
        <v>152.4</v>
      </c>
      <c r="G14" s="16">
        <f t="shared" si="1"/>
        <v>95.548589341692789</v>
      </c>
    </row>
    <row r="15" spans="1:7" ht="94.5">
      <c r="A15" s="3" t="s">
        <v>23</v>
      </c>
      <c r="B15" s="6" t="s">
        <v>24</v>
      </c>
      <c r="C15" s="67">
        <v>6521.6</v>
      </c>
      <c r="D15" s="67">
        <v>1341.7</v>
      </c>
      <c r="E15" s="45">
        <f>D15/C15*100</f>
        <v>20.573172227674192</v>
      </c>
      <c r="F15" s="5">
        <v>1399.4</v>
      </c>
      <c r="G15" s="5">
        <f t="shared" si="1"/>
        <v>104.30051427293732</v>
      </c>
    </row>
    <row r="16" spans="1:7" ht="63.75" thickBot="1">
      <c r="A16" s="8" t="s">
        <v>25</v>
      </c>
      <c r="B16" s="17" t="s">
        <v>26</v>
      </c>
      <c r="C16" s="67">
        <v>114439.3</v>
      </c>
      <c r="D16" s="67">
        <v>71980.100000000006</v>
      </c>
      <c r="E16" s="46">
        <f>D16/C16*100</f>
        <v>62.898060369121453</v>
      </c>
      <c r="F16" s="10">
        <v>5050.8</v>
      </c>
      <c r="G16" s="10">
        <f t="shared" si="1"/>
        <v>7.0169394040852957</v>
      </c>
    </row>
    <row r="17" spans="1:7" s="2" customFormat="1" ht="16.5" thickBot="1">
      <c r="A17" s="11" t="s">
        <v>27</v>
      </c>
      <c r="B17" s="12" t="s">
        <v>28</v>
      </c>
      <c r="C17" s="69">
        <f>SUM(C18:C19,C20:C21)</f>
        <v>105829.6</v>
      </c>
      <c r="D17" s="70">
        <f>SUM(D18:D19,D20:D21)</f>
        <v>17969.5</v>
      </c>
      <c r="E17" s="47">
        <f t="shared" si="0"/>
        <v>16.979654085435453</v>
      </c>
      <c r="F17" s="18">
        <f>SUM(F18:F19,F20:F21)</f>
        <v>20835.5</v>
      </c>
      <c r="G17" s="52">
        <f t="shared" si="1"/>
        <v>115.94924733576337</v>
      </c>
    </row>
    <row r="18" spans="1:7" ht="31.5">
      <c r="A18" s="3" t="s">
        <v>29</v>
      </c>
      <c r="B18" s="6" t="s">
        <v>30</v>
      </c>
      <c r="C18" s="67">
        <v>367.5</v>
      </c>
      <c r="D18" s="67">
        <v>12.4</v>
      </c>
      <c r="E18" s="48">
        <f t="shared" si="0"/>
        <v>3.3741496598639462</v>
      </c>
      <c r="F18" s="16">
        <v>13.4</v>
      </c>
      <c r="G18" s="5">
        <v>0</v>
      </c>
    </row>
    <row r="19" spans="1:7">
      <c r="A19" s="3" t="s">
        <v>31</v>
      </c>
      <c r="B19" s="4" t="s">
        <v>32</v>
      </c>
      <c r="C19" s="67">
        <v>8608.1</v>
      </c>
      <c r="D19" s="67">
        <v>1876.2</v>
      </c>
      <c r="E19" s="45">
        <f t="shared" si="0"/>
        <v>21.79575051405072</v>
      </c>
      <c r="F19" s="5">
        <v>2188.9</v>
      </c>
      <c r="G19" s="5">
        <f t="shared" si="1"/>
        <v>116.66666666666667</v>
      </c>
    </row>
    <row r="20" spans="1:7">
      <c r="A20" s="3" t="s">
        <v>33</v>
      </c>
      <c r="B20" s="19" t="s">
        <v>34</v>
      </c>
      <c r="C20" s="67">
        <v>18245</v>
      </c>
      <c r="D20" s="67">
        <v>1549.8</v>
      </c>
      <c r="E20" s="45">
        <f t="shared" si="0"/>
        <v>8.4943820224719087</v>
      </c>
      <c r="F20" s="5">
        <v>5870.5</v>
      </c>
      <c r="G20" s="5">
        <f t="shared" si="1"/>
        <v>378.79081171764102</v>
      </c>
    </row>
    <row r="21" spans="1:7" ht="32.25" thickBot="1">
      <c r="A21" s="8" t="s">
        <v>35</v>
      </c>
      <c r="B21" s="9" t="s">
        <v>36</v>
      </c>
      <c r="C21" s="67">
        <v>78609</v>
      </c>
      <c r="D21" s="67">
        <v>14531.1</v>
      </c>
      <c r="E21" s="46">
        <f t="shared" si="0"/>
        <v>18.485287944128537</v>
      </c>
      <c r="F21" s="10">
        <v>12762.7</v>
      </c>
      <c r="G21" s="10">
        <f t="shared" si="1"/>
        <v>87.830239968068497</v>
      </c>
    </row>
    <row r="22" spans="1:7" s="2" customFormat="1" ht="32.25" thickBot="1">
      <c r="A22" s="11" t="s">
        <v>37</v>
      </c>
      <c r="B22" s="12" t="s">
        <v>38</v>
      </c>
      <c r="C22" s="69">
        <f>SUM(,C23:C24)</f>
        <v>85847.9</v>
      </c>
      <c r="D22" s="69">
        <f>SUM(,D23:D24)</f>
        <v>16316.8</v>
      </c>
      <c r="E22" s="47">
        <f>D22/C22*100</f>
        <v>19.00663848504157</v>
      </c>
      <c r="F22" s="13">
        <f>SUM(,F23:F24)</f>
        <v>16862.2</v>
      </c>
      <c r="G22" s="14">
        <f t="shared" si="1"/>
        <v>103.34256717003333</v>
      </c>
    </row>
    <row r="23" spans="1:7">
      <c r="A23" s="15" t="s">
        <v>39</v>
      </c>
      <c r="B23" s="20" t="s">
        <v>40</v>
      </c>
      <c r="C23" s="67">
        <v>89.5</v>
      </c>
      <c r="D23" s="67">
        <v>17.3</v>
      </c>
      <c r="E23" s="48">
        <f>D23/C23*100</f>
        <v>19.329608938547487</v>
      </c>
      <c r="F23" s="16">
        <v>16</v>
      </c>
      <c r="G23" s="16">
        <f t="shared" si="1"/>
        <v>92.48554913294798</v>
      </c>
    </row>
    <row r="24" spans="1:7" ht="16.5" thickBot="1">
      <c r="A24" s="8" t="s">
        <v>41</v>
      </c>
      <c r="B24" s="9" t="s">
        <v>42</v>
      </c>
      <c r="C24" s="67">
        <v>85758.399999999994</v>
      </c>
      <c r="D24" s="67">
        <v>16299.5</v>
      </c>
      <c r="E24" s="46">
        <f>D24/C24*100</f>
        <v>19.006301423534023</v>
      </c>
      <c r="F24" s="5">
        <v>16846.2</v>
      </c>
      <c r="G24" s="10">
        <f t="shared" si="1"/>
        <v>103.35409061627658</v>
      </c>
    </row>
    <row r="25" spans="1:7" ht="32.25" thickBot="1">
      <c r="A25" s="11" t="s">
        <v>43</v>
      </c>
      <c r="B25" s="21" t="s">
        <v>44</v>
      </c>
      <c r="C25" s="69">
        <f>C26</f>
        <v>686</v>
      </c>
      <c r="D25" s="69">
        <f>D26</f>
        <v>108.6</v>
      </c>
      <c r="E25" s="47">
        <f>D25/C25*100</f>
        <v>15.830903790087463</v>
      </c>
      <c r="F25" s="13">
        <f>F26</f>
        <v>30.3</v>
      </c>
      <c r="G25" s="52">
        <f t="shared" si="1"/>
        <v>27.900552486187845</v>
      </c>
    </row>
    <row r="26" spans="1:7" ht="32.25" thickBot="1">
      <c r="A26" s="29" t="s">
        <v>45</v>
      </c>
      <c r="B26" s="22" t="s">
        <v>46</v>
      </c>
      <c r="C26" s="67">
        <v>686</v>
      </c>
      <c r="D26" s="67">
        <v>108.6</v>
      </c>
      <c r="E26" s="50">
        <f>D26/C26*100</f>
        <v>15.830903790087463</v>
      </c>
      <c r="F26" s="10">
        <v>30.3</v>
      </c>
      <c r="G26" s="37">
        <f t="shared" si="1"/>
        <v>27.900552486187845</v>
      </c>
    </row>
    <row r="27" spans="1:7" ht="16.5" thickBot="1">
      <c r="A27" s="11" t="s">
        <v>47</v>
      </c>
      <c r="B27" s="12" t="s">
        <v>48</v>
      </c>
      <c r="C27" s="70">
        <f>SUM(C28:C32)</f>
        <v>557610</v>
      </c>
      <c r="D27" s="70">
        <f>SUM(D28:D32)</f>
        <v>102933.79999999999</v>
      </c>
      <c r="E27" s="47">
        <f>SUM(E28:E29,E31:E31,E32)</f>
        <v>57.994022389063858</v>
      </c>
      <c r="F27" s="18">
        <f>SUM(F28:F32)</f>
        <v>93737.799999999988</v>
      </c>
      <c r="G27" s="14">
        <f t="shared" si="1"/>
        <v>91.066102679586294</v>
      </c>
    </row>
    <row r="28" spans="1:7">
      <c r="A28" s="15" t="s">
        <v>49</v>
      </c>
      <c r="B28" s="23" t="s">
        <v>50</v>
      </c>
      <c r="C28" s="67">
        <v>156404.29999999999</v>
      </c>
      <c r="D28" s="67">
        <v>23242.7</v>
      </c>
      <c r="E28" s="48">
        <f>D28/C28*100</f>
        <v>14.860652808138909</v>
      </c>
      <c r="F28" s="24">
        <v>23469.3</v>
      </c>
      <c r="G28" s="16">
        <f t="shared" si="1"/>
        <v>100.97492976289328</v>
      </c>
    </row>
    <row r="29" spans="1:7">
      <c r="A29" s="3" t="s">
        <v>51</v>
      </c>
      <c r="B29" s="4" t="s">
        <v>52</v>
      </c>
      <c r="C29" s="67">
        <v>269994.59999999998</v>
      </c>
      <c r="D29" s="67">
        <v>50223.199999999997</v>
      </c>
      <c r="E29" s="45">
        <f t="shared" si="0"/>
        <v>18.60155721632951</v>
      </c>
      <c r="F29" s="5">
        <v>51251.1</v>
      </c>
      <c r="G29" s="5">
        <f t="shared" si="1"/>
        <v>102.04666369327322</v>
      </c>
    </row>
    <row r="30" spans="1:7" ht="31.5">
      <c r="A30" s="3" t="s">
        <v>53</v>
      </c>
      <c r="B30" s="4" t="s">
        <v>54</v>
      </c>
      <c r="C30" s="67">
        <v>84209</v>
      </c>
      <c r="D30" s="67">
        <v>21417.7</v>
      </c>
      <c r="E30" s="45">
        <f>D30/C30*100</f>
        <v>25.433979740882805</v>
      </c>
      <c r="F30" s="5">
        <v>10696.7</v>
      </c>
      <c r="G30" s="5">
        <f t="shared" si="1"/>
        <v>49.943271219598742</v>
      </c>
    </row>
    <row r="31" spans="1:7" ht="31.5">
      <c r="A31" s="3" t="s">
        <v>55</v>
      </c>
      <c r="B31" s="4" t="s">
        <v>56</v>
      </c>
      <c r="C31" s="67">
        <v>6948.5</v>
      </c>
      <c r="D31" s="67">
        <v>372.7</v>
      </c>
      <c r="E31" s="45">
        <f t="shared" si="0"/>
        <v>5.3637475714182914</v>
      </c>
      <c r="F31" s="5">
        <v>525.70000000000005</v>
      </c>
      <c r="G31" s="5">
        <f t="shared" si="1"/>
        <v>141.05178427689833</v>
      </c>
    </row>
    <row r="32" spans="1:7" ht="32.25" thickBot="1">
      <c r="A32" s="8" t="s">
        <v>57</v>
      </c>
      <c r="B32" s="9" t="s">
        <v>58</v>
      </c>
      <c r="C32" s="67">
        <v>40053.599999999999</v>
      </c>
      <c r="D32" s="67">
        <v>7677.5</v>
      </c>
      <c r="E32" s="46">
        <f t="shared" si="0"/>
        <v>19.168064793177141</v>
      </c>
      <c r="F32" s="10">
        <v>7795</v>
      </c>
      <c r="G32" s="10">
        <f t="shared" si="1"/>
        <v>101.53044610875936</v>
      </c>
    </row>
    <row r="33" spans="1:7" ht="32.25" thickBot="1">
      <c r="A33" s="11" t="s">
        <v>59</v>
      </c>
      <c r="B33" s="12" t="s">
        <v>60</v>
      </c>
      <c r="C33" s="71">
        <f>SUM(C34,C35)</f>
        <v>113121.59999999999</v>
      </c>
      <c r="D33" s="71">
        <f>SUM(D34,D35)</f>
        <v>26424.799999999999</v>
      </c>
      <c r="E33" s="49">
        <f t="shared" si="0"/>
        <v>23.359641306346447</v>
      </c>
      <c r="F33" s="25">
        <f>SUM(F34,F35)</f>
        <v>23312</v>
      </c>
      <c r="G33" s="14">
        <f t="shared" si="1"/>
        <v>88.220156822378982</v>
      </c>
    </row>
    <row r="34" spans="1:7">
      <c r="A34" s="15" t="s">
        <v>61</v>
      </c>
      <c r="B34" s="6" t="s">
        <v>62</v>
      </c>
      <c r="C34" s="67">
        <v>102782.39999999999</v>
      </c>
      <c r="D34" s="67">
        <v>24605.599999999999</v>
      </c>
      <c r="E34" s="48">
        <f t="shared" si="0"/>
        <v>23.939507152975604</v>
      </c>
      <c r="F34" s="26">
        <v>21792</v>
      </c>
      <c r="G34" s="16">
        <f t="shared" si="1"/>
        <v>88.565204668855884</v>
      </c>
    </row>
    <row r="35" spans="1:7" s="2" customFormat="1" ht="32.25" thickBot="1">
      <c r="A35" s="8" t="s">
        <v>63</v>
      </c>
      <c r="B35" s="9" t="s">
        <v>64</v>
      </c>
      <c r="C35" s="67">
        <v>10339.200000000001</v>
      </c>
      <c r="D35" s="67">
        <v>1819.2</v>
      </c>
      <c r="E35" s="46">
        <f t="shared" si="0"/>
        <v>17.595171773444754</v>
      </c>
      <c r="F35" s="27">
        <v>1520</v>
      </c>
      <c r="G35" s="10">
        <f t="shared" si="1"/>
        <v>83.553210202286721</v>
      </c>
    </row>
    <row r="36" spans="1:7" ht="16.5" thickBot="1">
      <c r="A36" s="11" t="s">
        <v>65</v>
      </c>
      <c r="B36" s="12" t="s">
        <v>66</v>
      </c>
      <c r="C36" s="72">
        <f>C37</f>
        <v>0</v>
      </c>
      <c r="D36" s="72">
        <f>D37</f>
        <v>0</v>
      </c>
      <c r="E36" s="47">
        <v>0</v>
      </c>
      <c r="F36" s="28">
        <f>F37</f>
        <v>0</v>
      </c>
      <c r="G36" s="52">
        <v>0</v>
      </c>
    </row>
    <row r="37" spans="1:7" ht="32.25" thickBot="1">
      <c r="A37" s="29" t="s">
        <v>67</v>
      </c>
      <c r="B37" s="30" t="s">
        <v>68</v>
      </c>
      <c r="C37" s="31">
        <v>0</v>
      </c>
      <c r="D37" s="31">
        <v>0</v>
      </c>
      <c r="E37" s="50">
        <v>0</v>
      </c>
      <c r="F37" s="31">
        <v>0</v>
      </c>
      <c r="G37" s="37">
        <v>0</v>
      </c>
    </row>
    <row r="38" spans="1:7" ht="16.5" thickBot="1">
      <c r="A38" s="11" t="s">
        <v>69</v>
      </c>
      <c r="B38" s="12" t="s">
        <v>70</v>
      </c>
      <c r="C38" s="73">
        <f>SUM(C39,C40,C41,C42,C43)</f>
        <v>214406.69999999998</v>
      </c>
      <c r="D38" s="73">
        <f>SUM(D39,D40,D41,D42,D43)</f>
        <v>49915.8</v>
      </c>
      <c r="E38" s="49">
        <f t="shared" si="0"/>
        <v>23.280895606340664</v>
      </c>
      <c r="F38" s="25">
        <f>SUM(F39,F40,F41,F42,F43)</f>
        <v>33856.100000000006</v>
      </c>
      <c r="G38" s="14">
        <f t="shared" si="1"/>
        <v>67.826419690759238</v>
      </c>
    </row>
    <row r="39" spans="1:7" s="2" customFormat="1" ht="63">
      <c r="A39" s="15" t="s">
        <v>71</v>
      </c>
      <c r="B39" s="32" t="s">
        <v>72</v>
      </c>
      <c r="C39" s="67">
        <v>7884</v>
      </c>
      <c r="D39" s="67">
        <v>2084.6</v>
      </c>
      <c r="E39" s="48">
        <f t="shared" si="0"/>
        <v>26.440892947742263</v>
      </c>
      <c r="F39" s="16">
        <v>1862.5</v>
      </c>
      <c r="G39" s="16">
        <f t="shared" si="1"/>
        <v>89.34567782788065</v>
      </c>
    </row>
    <row r="40" spans="1:7" ht="31.5">
      <c r="A40" s="3" t="s">
        <v>73</v>
      </c>
      <c r="B40" s="4" t="s">
        <v>74</v>
      </c>
      <c r="C40" s="67">
        <v>63780</v>
      </c>
      <c r="D40" s="67">
        <v>9064.6</v>
      </c>
      <c r="E40" s="45">
        <f t="shared" si="0"/>
        <v>14.212292254625275</v>
      </c>
      <c r="F40" s="33">
        <v>8994.2000000000007</v>
      </c>
      <c r="G40" s="5">
        <f t="shared" si="1"/>
        <v>99.223352381792921</v>
      </c>
    </row>
    <row r="41" spans="1:7" ht="31.5">
      <c r="A41" s="3" t="s">
        <v>75</v>
      </c>
      <c r="B41" s="4" t="s">
        <v>76</v>
      </c>
      <c r="C41" s="67">
        <v>95409.8</v>
      </c>
      <c r="D41" s="67">
        <v>29140.6</v>
      </c>
      <c r="E41" s="45">
        <f t="shared" si="0"/>
        <v>30.542564809904221</v>
      </c>
      <c r="F41" s="33">
        <v>19076.5</v>
      </c>
      <c r="G41" s="5">
        <f t="shared" si="1"/>
        <v>65.463648655140943</v>
      </c>
    </row>
    <row r="42" spans="1:7">
      <c r="A42" s="3" t="s">
        <v>77</v>
      </c>
      <c r="B42" s="4" t="s">
        <v>78</v>
      </c>
      <c r="C42" s="67">
        <v>30780</v>
      </c>
      <c r="D42" s="67">
        <v>6738</v>
      </c>
      <c r="E42" s="45">
        <f t="shared" si="0"/>
        <v>21.890838206627681</v>
      </c>
      <c r="F42" s="33">
        <v>1119.9000000000001</v>
      </c>
      <c r="G42" s="5">
        <f t="shared" si="1"/>
        <v>16.620658949243101</v>
      </c>
    </row>
    <row r="43" spans="1:7" ht="32.25" thickBot="1">
      <c r="A43" s="8" t="s">
        <v>79</v>
      </c>
      <c r="B43" s="9" t="s">
        <v>80</v>
      </c>
      <c r="C43" s="67">
        <v>16552.900000000001</v>
      </c>
      <c r="D43" s="67">
        <v>2888</v>
      </c>
      <c r="E43" s="46">
        <f t="shared" si="0"/>
        <v>17.447093862706836</v>
      </c>
      <c r="F43" s="27">
        <v>2803</v>
      </c>
      <c r="G43" s="10">
        <f t="shared" si="1"/>
        <v>97.056786703601105</v>
      </c>
    </row>
    <row r="44" spans="1:7" ht="32.25" thickBot="1">
      <c r="A44" s="34">
        <v>1100</v>
      </c>
      <c r="B44" s="35" t="s">
        <v>81</v>
      </c>
      <c r="C44" s="68">
        <f>SUM(C45:C45)</f>
        <v>42771.5</v>
      </c>
      <c r="D44" s="68">
        <f>SUM(D45:D45)</f>
        <v>8517.2999999999993</v>
      </c>
      <c r="E44" s="47">
        <f t="shared" si="0"/>
        <v>19.913493798440548</v>
      </c>
      <c r="F44" s="13">
        <f>SUM(F45:F45)</f>
        <v>8957.7999999999993</v>
      </c>
      <c r="G44" s="14">
        <f t="shared" si="1"/>
        <v>105.17182675260939</v>
      </c>
    </row>
    <row r="45" spans="1:7" ht="16.5" thickBot="1">
      <c r="A45" s="29">
        <v>1101</v>
      </c>
      <c r="B45" s="36" t="s">
        <v>82</v>
      </c>
      <c r="C45" s="65">
        <v>42771.5</v>
      </c>
      <c r="D45" s="65">
        <v>8517.2999999999993</v>
      </c>
      <c r="E45" s="50">
        <f t="shared" si="0"/>
        <v>19.913493798440548</v>
      </c>
      <c r="F45" s="37">
        <v>8957.7999999999993</v>
      </c>
      <c r="G45" s="37">
        <f t="shared" si="1"/>
        <v>105.17182675260939</v>
      </c>
    </row>
    <row r="46" spans="1:7" ht="32.25" thickBot="1">
      <c r="A46" s="11" t="s">
        <v>83</v>
      </c>
      <c r="B46" s="38" t="s">
        <v>84</v>
      </c>
      <c r="C46" s="13">
        <f>C47</f>
        <v>494</v>
      </c>
      <c r="D46" s="13">
        <f>D47</f>
        <v>0</v>
      </c>
      <c r="E46" s="47">
        <f>D46/C46*100</f>
        <v>0</v>
      </c>
      <c r="F46" s="13">
        <f>F47</f>
        <v>104.1</v>
      </c>
      <c r="G46" s="14">
        <v>0</v>
      </c>
    </row>
    <row r="47" spans="1:7" ht="32.25" thickBot="1">
      <c r="A47" s="29" t="s">
        <v>85</v>
      </c>
      <c r="B47" s="39" t="s">
        <v>86</v>
      </c>
      <c r="C47" s="37">
        <v>494</v>
      </c>
      <c r="D47" s="37"/>
      <c r="E47" s="50">
        <f>D47/C47*100</f>
        <v>0</v>
      </c>
      <c r="F47" s="37">
        <v>104.1</v>
      </c>
      <c r="G47" s="37">
        <v>0</v>
      </c>
    </row>
    <row r="48" spans="1:7" s="2" customFormat="1" ht="32.25" thickBot="1">
      <c r="A48" s="11" t="s">
        <v>87</v>
      </c>
      <c r="B48" s="40" t="s">
        <v>88</v>
      </c>
      <c r="C48" s="25">
        <f>SUM(C49:C49)</f>
        <v>30838.7</v>
      </c>
      <c r="D48" s="25">
        <f>SUM(D49:D49)</f>
        <v>7711.1</v>
      </c>
      <c r="E48" s="49">
        <f t="shared" si="0"/>
        <v>25.004620817349632</v>
      </c>
      <c r="F48" s="25">
        <f>SUM(F49:F49)</f>
        <v>6476</v>
      </c>
      <c r="G48" s="14">
        <f t="shared" si="1"/>
        <v>83.982829946440845</v>
      </c>
    </row>
    <row r="49" spans="1:7" ht="95.25" thickBot="1">
      <c r="A49" s="41" t="s">
        <v>89</v>
      </c>
      <c r="B49" s="42" t="s">
        <v>90</v>
      </c>
      <c r="C49" s="65">
        <v>30838.7</v>
      </c>
      <c r="D49" s="65">
        <v>7711.1</v>
      </c>
      <c r="E49" s="51">
        <f t="shared" si="0"/>
        <v>25.004620817349632</v>
      </c>
      <c r="F49" s="43">
        <v>6476</v>
      </c>
      <c r="G49" s="16">
        <f t="shared" si="1"/>
        <v>83.982829946440845</v>
      </c>
    </row>
    <row r="51" spans="1:7">
      <c r="C51" s="74">
        <v>1382743.4</v>
      </c>
      <c r="D51" s="74">
        <v>324364.59999999998</v>
      </c>
    </row>
  </sheetData>
  <mergeCells count="1">
    <mergeCell ref="A2:G2"/>
  </mergeCells>
  <pageMargins left="0.51181102362204722" right="0" top="0" bottom="0" header="0" footer="0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2023-03-31T06:53:12Z</cp:lastPrinted>
  <dcterms:created xsi:type="dcterms:W3CDTF">2023-03-30T12:32:29Z</dcterms:created>
  <dcterms:modified xsi:type="dcterms:W3CDTF">2025-05-14T11:39:27Z</dcterms:modified>
</cp:coreProperties>
</file>