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55" i="2"/>
  <c r="D55"/>
  <c r="E54"/>
  <c r="F54"/>
  <c r="G54"/>
  <c r="C52"/>
  <c r="D52"/>
  <c r="B52"/>
  <c r="G8" l="1"/>
  <c r="G9"/>
  <c r="G10"/>
  <c r="G11"/>
  <c r="G12"/>
  <c r="G13"/>
  <c r="G14"/>
  <c r="G15"/>
  <c r="G17"/>
  <c r="G18"/>
  <c r="G19"/>
  <c r="G21"/>
  <c r="G22"/>
  <c r="G23"/>
  <c r="G24"/>
  <c r="G26"/>
  <c r="G27"/>
  <c r="G28"/>
  <c r="G30"/>
  <c r="G32"/>
  <c r="G33"/>
  <c r="G34"/>
  <c r="G35"/>
  <c r="G36"/>
  <c r="G37"/>
  <c r="G39"/>
  <c r="G40"/>
  <c r="G42"/>
  <c r="G43"/>
  <c r="G44"/>
  <c r="G45"/>
  <c r="G46"/>
  <c r="G48"/>
  <c r="G49"/>
  <c r="G51"/>
  <c r="G53"/>
  <c r="B50"/>
  <c r="B47"/>
  <c r="B41"/>
  <c r="B55" s="1"/>
  <c r="B38"/>
  <c r="B31"/>
  <c r="B29"/>
  <c r="B25"/>
  <c r="B20"/>
  <c r="B16"/>
  <c r="B7"/>
  <c r="F53" l="1"/>
  <c r="E53"/>
  <c r="G52"/>
  <c r="F51"/>
  <c r="E51"/>
  <c r="D50"/>
  <c r="F50" s="1"/>
  <c r="C50"/>
  <c r="G50" s="1"/>
  <c r="F49"/>
  <c r="F48"/>
  <c r="E48"/>
  <c r="D47"/>
  <c r="C47"/>
  <c r="G47" s="1"/>
  <c r="F46"/>
  <c r="E46"/>
  <c r="F45"/>
  <c r="E45"/>
  <c r="F44"/>
  <c r="E44"/>
  <c r="F43"/>
  <c r="E43"/>
  <c r="F42"/>
  <c r="E42"/>
  <c r="D41"/>
  <c r="C41"/>
  <c r="G41" s="1"/>
  <c r="F40"/>
  <c r="E40"/>
  <c r="F39"/>
  <c r="E39"/>
  <c r="D38"/>
  <c r="C38"/>
  <c r="G38" s="1"/>
  <c r="F37"/>
  <c r="E37"/>
  <c r="F36"/>
  <c r="E36"/>
  <c r="F35"/>
  <c r="E35"/>
  <c r="F34"/>
  <c r="E34"/>
  <c r="F33"/>
  <c r="E33"/>
  <c r="F32"/>
  <c r="E32"/>
  <c r="D31"/>
  <c r="C31"/>
  <c r="G31" s="1"/>
  <c r="F30"/>
  <c r="E30"/>
  <c r="D29"/>
  <c r="C29"/>
  <c r="G29" s="1"/>
  <c r="F28"/>
  <c r="E28"/>
  <c r="F27"/>
  <c r="F26"/>
  <c r="E26"/>
  <c r="D25"/>
  <c r="C25"/>
  <c r="G25" s="1"/>
  <c r="F24"/>
  <c r="E24"/>
  <c r="F23"/>
  <c r="E23"/>
  <c r="F22"/>
  <c r="E22"/>
  <c r="F21"/>
  <c r="E21"/>
  <c r="D20"/>
  <c r="C20"/>
  <c r="G20" s="1"/>
  <c r="F19"/>
  <c r="E19"/>
  <c r="F18"/>
  <c r="E18"/>
  <c r="F17"/>
  <c r="E17"/>
  <c r="D16"/>
  <c r="C16"/>
  <c r="G16" s="1"/>
  <c r="F15"/>
  <c r="E15"/>
  <c r="F14"/>
  <c r="E14"/>
  <c r="F13"/>
  <c r="E13"/>
  <c r="F12"/>
  <c r="E12"/>
  <c r="F11"/>
  <c r="E11"/>
  <c r="F10"/>
  <c r="E10"/>
  <c r="F9"/>
  <c r="E9"/>
  <c r="F8"/>
  <c r="E8"/>
  <c r="D7"/>
  <c r="C7"/>
  <c r="G7" s="1"/>
  <c r="E52" l="1"/>
  <c r="E47"/>
  <c r="E41"/>
  <c r="E25"/>
  <c r="F20"/>
  <c r="F16"/>
  <c r="E31"/>
  <c r="F38"/>
  <c r="G55"/>
  <c r="F31"/>
  <c r="E29"/>
  <c r="F41"/>
  <c r="E50"/>
  <c r="E16"/>
  <c r="E20"/>
  <c r="F7"/>
  <c r="E7"/>
  <c r="E38"/>
  <c r="F47"/>
  <c r="F29"/>
  <c r="F25"/>
  <c r="F52"/>
  <c r="F55" l="1"/>
  <c r="E55"/>
</calcChain>
</file>

<file path=xl/sharedStrings.xml><?xml version="1.0" encoding="utf-8"?>
<sst xmlns="http://schemas.openxmlformats.org/spreadsheetml/2006/main" count="58" uniqueCount="58">
  <si>
    <t>Охрана окружающей среды</t>
  </si>
  <si>
    <t>Культура</t>
  </si>
  <si>
    <t>Средства массовой информации</t>
  </si>
  <si>
    <t>(тыс.рублей)</t>
  </si>
  <si>
    <t>Наименование показателей</t>
  </si>
  <si>
    <t>Общегосударственные вопросы</t>
  </si>
  <si>
    <t>Функционирование  высшего должностного лица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</si>
  <si>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</si>
  <si>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РФ, высших органов исполнительной власти субъектов РФ,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</si>
  <si>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</si>
  <si>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</si>
  <si>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Обеспечение проведения выборов и референдумов </t>
  </si>
  <si>
    <t>*Резервные фонды</t>
  </si>
  <si>
    <t xml:space="preserve">Другие общегосударственные вопросы 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</si>
  <si>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</si>
  <si>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</si>
  <si>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</si>
  <si>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</si>
  <si>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</si>
  <si>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 xml:space="preserve">Сельское хозяйство и рыболовство </t>
  </si>
  <si>
    <t xml:space="preserve">Транспорт </t>
  </si>
  <si>
    <t>Дорожное хозяйство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</si>
  <si>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</si>
  <si>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</si>
  <si>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</si>
  <si>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</si>
  <si>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</si>
  <si>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охраны окружающей среды</t>
  </si>
  <si>
    <t xml:space="preserve">Образование </t>
  </si>
  <si>
    <t>Дошкольное образование</t>
  </si>
  <si>
    <t xml:space="preserve">Общее образование </t>
  </si>
  <si>
    <t>Дополнительное образование</t>
  </si>
  <si>
    <t>Профессиональная подготовка, переподготовка и повышение квалификации</t>
  </si>
  <si>
    <t xml:space="preserve">Молодежная политика и оздоровление детей </t>
  </si>
  <si>
    <t>Другие вопросы в области образования</t>
  </si>
  <si>
    <t xml:space="preserve">Культура и кинематография  </t>
  </si>
  <si>
    <t xml:space="preserve">Другие вопросы в области культуры и кинематографии </t>
  </si>
  <si>
    <t>Социальная политика</t>
  </si>
  <si>
    <t>Доплаты к пенсиям государственных служащих  субъектов РФ и муниципальных служащих</t>
  </si>
  <si>
    <t xml:space="preserve">Социальное обслуживание населения </t>
  </si>
  <si>
    <t>Социальное обеспечение населения</t>
  </si>
  <si>
    <t>Охрана семьи и детства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</si>
  <si>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</si>
  <si>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</si>
  <si>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</si>
  <si>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</si>
  <si>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</si>
  <si>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Межбюджетные трансферты</t>
  </si>
  <si>
    <t>Дотации на выравнивание бюджетной обеспеченности субъектов Российской Федерации и муниципальных образований</t>
  </si>
  <si>
    <t>Всего расходов по бюджету</t>
  </si>
  <si>
    <t xml:space="preserve">Отклонение                          (+;-) </t>
  </si>
  <si>
    <t xml:space="preserve">Процент исполнения  </t>
  </si>
  <si>
    <t xml:space="preserve">Отклонение  уточненного плана от первоначального                         (+;-) </t>
  </si>
  <si>
    <t>Уточненный план на  2023 год</t>
  </si>
  <si>
    <t>Исполнено за 2023 год</t>
  </si>
  <si>
    <t>Прочие межбюджетные трансферты общего характера</t>
  </si>
  <si>
    <t>Утверждено на  2023 год</t>
  </si>
  <si>
    <t>Отчет об исполнении расходной части  бюджета муниципального района "Краснояружский район" Белгородской области за 2023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</si>
</sst>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5" fillId="0" borderId="0" applyNumberFormat="0" applyFont="0" applyFill="0" applyBorder="0" applyAlignment="0" applyProtection="0">
      <alignment vertical="top"/>
    </xf>
  </cellStyleXfs>
  <cellXfs count="100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center"/>
    </xf>
    <xf numFmtId="164" fontId="2" fillId="0" borderId="9" xfId="0" applyNumberFormat="1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2" fillId="0" borderId="8" xfId="0" applyNumberFormat="1" applyFont="1" applyFill="1" applyBorder="1" applyAlignment="1"/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4" xfId="0" applyNumberFormat="1" applyFont="1" applyFill="1" applyBorder="1" applyAlignment="1"/>
    <xf numFmtId="49" fontId="2" fillId="0" borderId="1" xfId="3" applyNumberFormat="1" applyFont="1" applyFill="1" applyBorder="1" applyAlignment="1" applyProtection="1">
      <alignment horizontal="left" vertical="center" wrapText="1"/>
    </xf>
    <xf numFmtId="164" fontId="4" fillId="0" borderId="10" xfId="0" applyNumberFormat="1" applyFont="1" applyFill="1" applyBorder="1" applyAlignment="1"/>
    <xf numFmtId="164" fontId="2" fillId="0" borderId="12" xfId="0" applyNumberFormat="1" applyFont="1" applyFill="1" applyBorder="1" applyAlignment="1"/>
    <xf numFmtId="164" fontId="2" fillId="0" borderId="6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0" borderId="16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/>
    <xf numFmtId="164" fontId="2" fillId="0" borderId="18" xfId="0" applyNumberFormat="1" applyFont="1" applyFill="1" applyBorder="1" applyAlignment="1"/>
    <xf numFmtId="0" fontId="2" fillId="0" borderId="12" xfId="0" applyFont="1" applyFill="1" applyBorder="1" applyAlignment="1">
      <alignment wrapText="1"/>
    </xf>
    <xf numFmtId="0" fontId="2" fillId="0" borderId="5" xfId="0" applyFont="1" applyFill="1" applyBorder="1" applyAlignment="1">
      <alignment vertical="center" wrapText="1"/>
    </xf>
    <xf numFmtId="164" fontId="2" fillId="0" borderId="17" xfId="0" applyNumberFormat="1" applyFont="1" applyFill="1" applyBorder="1" applyAlignment="1"/>
    <xf numFmtId="164" fontId="2" fillId="0" borderId="7" xfId="0" applyNumberFormat="1" applyFont="1" applyFill="1" applyBorder="1" applyAlignment="1"/>
    <xf numFmtId="0" fontId="2" fillId="0" borderId="6" xfId="0" applyNumberFormat="1" applyFont="1" applyFill="1" applyBorder="1" applyAlignment="1">
      <alignment horizontal="justify" vertical="center" wrapText="1"/>
    </xf>
    <xf numFmtId="164" fontId="2" fillId="0" borderId="19" xfId="0" applyNumberFormat="1" applyFont="1" applyFill="1" applyBorder="1" applyAlignment="1"/>
    <xf numFmtId="164" fontId="2" fillId="0" borderId="2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164" fontId="4" fillId="0" borderId="15" xfId="0" applyNumberFormat="1" applyFont="1" applyFill="1" applyBorder="1" applyAlignment="1">
      <alignment horizontal="right" wrapText="1"/>
    </xf>
    <xf numFmtId="164" fontId="4" fillId="0" borderId="16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wrapText="1"/>
    </xf>
    <xf numFmtId="164" fontId="2" fillId="0" borderId="5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wrapText="1"/>
    </xf>
    <xf numFmtId="164" fontId="4" fillId="0" borderId="2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wrapText="1"/>
    </xf>
    <xf numFmtId="164" fontId="2" fillId="0" borderId="13" xfId="0" applyNumberFormat="1" applyFont="1" applyFill="1" applyBorder="1" applyAlignment="1">
      <alignment wrapText="1"/>
    </xf>
    <xf numFmtId="164" fontId="2" fillId="0" borderId="2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/>
    <xf numFmtId="164" fontId="2" fillId="0" borderId="0" xfId="0" applyNumberFormat="1" applyFont="1" applyBorder="1" applyAlignment="1"/>
    <xf numFmtId="0" fontId="2" fillId="0" borderId="0" xfId="0" applyFont="1" applyFill="1"/>
    <xf numFmtId="164" fontId="2" fillId="0" borderId="0" xfId="0" applyNumberFormat="1" applyFont="1" applyAlignment="1"/>
    <xf numFmtId="0" fontId="4" fillId="0" borderId="0" xfId="0" applyFont="1" applyFill="1" applyAlignment="1"/>
    <xf numFmtId="164" fontId="3" fillId="0" borderId="9" xfId="0" applyNumberFormat="1" applyFont="1" applyFill="1" applyBorder="1" applyAlignment="1"/>
    <xf numFmtId="164" fontId="6" fillId="0" borderId="9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/>
    <xf numFmtId="164" fontId="2" fillId="0" borderId="14" xfId="0" applyNumberFormat="1" applyFont="1" applyBorder="1" applyAlignment="1"/>
    <xf numFmtId="164" fontId="4" fillId="0" borderId="16" xfId="0" applyNumberFormat="1" applyFont="1" applyBorder="1" applyAlignment="1"/>
    <xf numFmtId="164" fontId="2" fillId="0" borderId="19" xfId="0" applyNumberFormat="1" applyFont="1" applyBorder="1" applyAlignment="1"/>
    <xf numFmtId="164" fontId="2" fillId="0" borderId="7" xfId="0" applyNumberFormat="1" applyFont="1" applyBorder="1" applyAlignment="1"/>
    <xf numFmtId="164" fontId="4" fillId="0" borderId="16" xfId="0" applyNumberFormat="1" applyFont="1" applyBorder="1" applyAlignment="1">
      <alignment horizontal="right"/>
    </xf>
    <xf numFmtId="0" fontId="3" fillId="0" borderId="22" xfId="0" applyNumberFormat="1" applyFont="1" applyBorder="1" applyAlignment="1">
      <alignment horizontal="center" wrapText="1"/>
    </xf>
    <xf numFmtId="164" fontId="2" fillId="0" borderId="18" xfId="0" applyNumberFormat="1" applyFont="1" applyFill="1" applyBorder="1" applyAlignment="1">
      <alignment wrapText="1"/>
    </xf>
    <xf numFmtId="0" fontId="4" fillId="0" borderId="23" xfId="0" applyFont="1" applyBorder="1" applyAlignment="1">
      <alignment vertical="center" wrapText="1"/>
    </xf>
    <xf numFmtId="49" fontId="4" fillId="0" borderId="23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right" wrapText="1"/>
    </xf>
    <xf numFmtId="0" fontId="4" fillId="0" borderId="23" xfId="0" applyNumberFormat="1" applyFont="1" applyFill="1" applyBorder="1" applyAlignment="1">
      <alignment horizontal="justify" vertical="center" wrapText="1"/>
    </xf>
    <xf numFmtId="49" fontId="2" fillId="0" borderId="4" xfId="3" applyNumberFormat="1" applyFont="1" applyFill="1" applyBorder="1" applyAlignment="1" applyProtection="1">
      <alignment horizontal="left" vertical="center" wrapText="1"/>
    </xf>
    <xf numFmtId="49" fontId="2" fillId="0" borderId="5" xfId="3" applyNumberFormat="1" applyFont="1" applyFill="1" applyBorder="1" applyAlignment="1" applyProtection="1">
      <alignment horizontal="left" vertical="center" wrapText="1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wrapText="1"/>
    </xf>
    <xf numFmtId="164" fontId="4" fillId="0" borderId="21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164" fontId="4" fillId="0" borderId="24" xfId="0" applyNumberFormat="1" applyFont="1" applyFill="1" applyBorder="1" applyAlignment="1">
      <alignment horizontal="right" wrapText="1"/>
    </xf>
    <xf numFmtId="164" fontId="4" fillId="0" borderId="26" xfId="0" applyNumberFormat="1" applyFont="1" applyFill="1" applyBorder="1" applyAlignment="1">
      <alignment horizontal="right"/>
    </xf>
    <xf numFmtId="164" fontId="4" fillId="0" borderId="26" xfId="0" applyNumberFormat="1" applyFont="1" applyBorder="1" applyAlignment="1">
      <alignment horizontal="right"/>
    </xf>
    <xf numFmtId="0" fontId="4" fillId="0" borderId="27" xfId="0" applyFont="1" applyFill="1" applyBorder="1" applyAlignment="1">
      <alignment vertical="center" wrapText="1"/>
    </xf>
    <xf numFmtId="164" fontId="4" fillId="0" borderId="28" xfId="0" applyNumberFormat="1" applyFont="1" applyFill="1" applyBorder="1" applyAlignment="1">
      <alignment horizontal="right" wrapText="1"/>
    </xf>
    <xf numFmtId="164" fontId="4" fillId="0" borderId="29" xfId="0" applyNumberFormat="1" applyFont="1" applyFill="1" applyBorder="1" applyAlignment="1">
      <alignment horizontal="right"/>
    </xf>
    <xf numFmtId="164" fontId="4" fillId="0" borderId="29" xfId="0" applyNumberFormat="1" applyFont="1" applyBorder="1" applyAlignment="1">
      <alignment horizontal="right"/>
    </xf>
    <xf numFmtId="164" fontId="2" fillId="0" borderId="1" xfId="0" applyNumberFormat="1" applyFont="1" applyBorder="1" applyAlignment="1"/>
    <xf numFmtId="0" fontId="2" fillId="0" borderId="0" xfId="0" applyFont="1"/>
    <xf numFmtId="0" fontId="2" fillId="0" borderId="0" xfId="0" applyNumberFormat="1" applyFont="1" applyBorder="1"/>
    <xf numFmtId="164" fontId="4" fillId="0" borderId="11" xfId="0" applyNumberFormat="1" applyFont="1" applyBorder="1"/>
    <xf numFmtId="0" fontId="2" fillId="0" borderId="0" xfId="0" applyFont="1" applyBorder="1"/>
    <xf numFmtId="164" fontId="2" fillId="0" borderId="4" xfId="0" applyNumberFormat="1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164" fontId="2" fillId="0" borderId="6" xfId="0" applyNumberFormat="1" applyFont="1" applyBorder="1"/>
    <xf numFmtId="164" fontId="4" fillId="0" borderId="22" xfId="0" applyNumberFormat="1" applyFont="1" applyBorder="1"/>
    <xf numFmtId="164" fontId="4" fillId="0" borderId="30" xfId="0" applyNumberFormat="1" applyFont="1" applyBorder="1"/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zoomScale="90" zoomScaleNormal="90" workbookViewId="0">
      <selection activeCell="A3" sqref="A3:F3"/>
    </sheetView>
  </sheetViews>
  <sheetFormatPr defaultColWidth="21" defaultRowHeight="18.75"/>
  <cols>
    <col min="1" max="1" width="29.7109375" style="48" customWidth="1"/>
    <col min="2" max="2" width="17.140625" style="48" customWidth="1"/>
    <col min="3" max="3" width="17" style="46" customWidth="1"/>
    <col min="4" max="4" width="15.28515625" style="46" customWidth="1"/>
    <col min="5" max="5" width="13.28515625" style="46" customWidth="1"/>
    <col min="6" max="6" width="13.42578125" style="49" customWidth="1"/>
    <col min="7" max="7" width="14.28515625" style="89" customWidth="1"/>
    <col min="8" max="16384" width="21" style="89"/>
  </cols>
  <sheetData>
    <row r="1" spans="1:8">
      <c r="A1" s="1"/>
      <c r="B1" s="1"/>
      <c r="C1" s="2"/>
      <c r="D1" s="2"/>
      <c r="E1" s="2"/>
      <c r="F1" s="2"/>
    </row>
    <row r="2" spans="1:8" ht="45.75" customHeight="1">
      <c r="A2" s="79" t="s">
        <v>57</v>
      </c>
      <c r="B2" s="79"/>
      <c r="C2" s="79"/>
      <c r="D2" s="79"/>
      <c r="E2" s="79"/>
      <c r="F2" s="79"/>
      <c r="G2" s="79"/>
      <c r="H2" s="50"/>
    </row>
    <row r="3" spans="1:8">
      <c r="A3" s="77"/>
      <c r="B3" s="77"/>
      <c r="C3" s="77"/>
      <c r="D3" s="77"/>
      <c r="E3" s="77"/>
      <c r="F3" s="77"/>
    </row>
    <row r="4" spans="1:8" ht="19.5" thickBot="1">
      <c r="A4" s="3"/>
      <c r="B4" s="3"/>
      <c r="C4" s="4"/>
      <c r="D4" s="89"/>
      <c r="E4" s="51"/>
      <c r="F4" s="52" t="s">
        <v>3</v>
      </c>
    </row>
    <row r="5" spans="1:8" ht="110.25" customHeight="1" thickBot="1">
      <c r="A5" s="5" t="s">
        <v>4</v>
      </c>
      <c r="B5" s="54" t="s">
        <v>56</v>
      </c>
      <c r="C5" s="6" t="s">
        <v>53</v>
      </c>
      <c r="D5" s="6" t="s">
        <v>54</v>
      </c>
      <c r="E5" s="6" t="s">
        <v>51</v>
      </c>
      <c r="F5" s="7" t="s">
        <v>50</v>
      </c>
      <c r="G5" s="7" t="s">
        <v>52</v>
      </c>
    </row>
    <row r="6" spans="1:8" s="90" customFormat="1" ht="19.5" thickBot="1">
      <c r="A6" s="73">
        <v>1</v>
      </c>
      <c r="B6" s="73">
        <v>2</v>
      </c>
      <c r="C6" s="74">
        <v>3</v>
      </c>
      <c r="D6" s="74">
        <v>4</v>
      </c>
      <c r="E6" s="74">
        <v>5</v>
      </c>
      <c r="F6" s="61">
        <v>6</v>
      </c>
      <c r="G6" s="61">
        <v>7</v>
      </c>
    </row>
    <row r="7" spans="1:8" s="92" customFormat="1" ht="38.25" thickBot="1">
      <c r="A7" s="75" t="s">
        <v>5</v>
      </c>
      <c r="B7" s="17">
        <f>SUM(B8,B9:B12,B13,,B14,B15)</f>
        <v>80417.100000000006</v>
      </c>
      <c r="C7" s="17">
        <f>SUM(C8,C9:C12,C13,,C14,C15)</f>
        <v>91100.5</v>
      </c>
      <c r="D7" s="76">
        <f>SUM(D8,D9:D12,D13,,D14,D15)</f>
        <v>82491.199999999997</v>
      </c>
      <c r="E7" s="22">
        <f t="shared" ref="E7:E53" si="0">D7/C7*100</f>
        <v>90.549667674710889</v>
      </c>
      <c r="F7" s="57">
        <f>D7-C7</f>
        <v>-8609.3000000000029</v>
      </c>
      <c r="G7" s="91">
        <f>C7-B7</f>
        <v>10683.399999999994</v>
      </c>
    </row>
    <row r="8" spans="1:8" s="92" customFormat="1" ht="56.25">
      <c r="A8" s="8" t="s">
        <v>6</v>
      </c>
      <c r="B8" s="9">
        <v>2525</v>
      </c>
      <c r="C8" s="9">
        <v>3030</v>
      </c>
      <c r="D8" s="10">
        <v>3027</v>
      </c>
      <c r="E8" s="11">
        <f t="shared" si="0"/>
        <v>99.900990099009903</v>
      </c>
      <c r="F8" s="55">
        <f>D8-C8</f>
        <v>-3</v>
      </c>
      <c r="G8" s="93">
        <f t="shared" ref="G8:G55" si="1">C8-B8</f>
        <v>505</v>
      </c>
    </row>
    <row r="9" spans="1:8" s="92" customFormat="1" ht="187.5">
      <c r="A9" s="8" t="s">
        <v>7</v>
      </c>
      <c r="B9" s="9">
        <v>1472.4</v>
      </c>
      <c r="C9" s="9">
        <v>1472.4</v>
      </c>
      <c r="D9" s="10">
        <v>1433.9</v>
      </c>
      <c r="E9" s="11">
        <f t="shared" si="0"/>
        <v>97.385221407226297</v>
      </c>
      <c r="F9" s="56">
        <f t="shared" ref="F9:F53" si="2">D9-C9</f>
        <v>-38.5</v>
      </c>
      <c r="G9" s="94">
        <f t="shared" si="1"/>
        <v>0</v>
      </c>
    </row>
    <row r="10" spans="1:8" s="92" customFormat="1" ht="112.5">
      <c r="A10" s="12" t="s">
        <v>8</v>
      </c>
      <c r="B10" s="13">
        <v>53516.2</v>
      </c>
      <c r="C10" s="13">
        <v>59570.2</v>
      </c>
      <c r="D10" s="14">
        <v>57253.2</v>
      </c>
      <c r="E10" s="15">
        <f t="shared" si="0"/>
        <v>96.110471343054087</v>
      </c>
      <c r="F10" s="56">
        <f>D10-C10</f>
        <v>-2317</v>
      </c>
      <c r="G10" s="94">
        <f t="shared" si="1"/>
        <v>6054</v>
      </c>
    </row>
    <row r="11" spans="1:8" s="92" customFormat="1">
      <c r="A11" s="16" t="s">
        <v>9</v>
      </c>
      <c r="B11" s="13">
        <v>0.5</v>
      </c>
      <c r="C11" s="13">
        <v>0.5</v>
      </c>
      <c r="D11" s="14">
        <v>0</v>
      </c>
      <c r="E11" s="15">
        <f t="shared" si="0"/>
        <v>0</v>
      </c>
      <c r="F11" s="56">
        <f t="shared" si="2"/>
        <v>-0.5</v>
      </c>
      <c r="G11" s="94">
        <f t="shared" si="1"/>
        <v>0</v>
      </c>
    </row>
    <row r="12" spans="1:8" s="92" customFormat="1" ht="150">
      <c r="A12" s="16" t="s">
        <v>10</v>
      </c>
      <c r="B12" s="13">
        <v>16017</v>
      </c>
      <c r="C12" s="13">
        <v>17727.900000000001</v>
      </c>
      <c r="D12" s="14">
        <v>17641.099999999999</v>
      </c>
      <c r="E12" s="15">
        <f t="shared" si="0"/>
        <v>99.510376299505282</v>
      </c>
      <c r="F12" s="56">
        <f t="shared" si="2"/>
        <v>-86.80000000000291</v>
      </c>
      <c r="G12" s="94">
        <f t="shared" si="1"/>
        <v>1710.9000000000015</v>
      </c>
    </row>
    <row r="13" spans="1:8" ht="56.25">
      <c r="A13" s="12" t="s">
        <v>11</v>
      </c>
      <c r="B13" s="13">
        <v>3150</v>
      </c>
      <c r="C13" s="13">
        <v>2400</v>
      </c>
      <c r="D13" s="14">
        <v>2400</v>
      </c>
      <c r="E13" s="15">
        <f t="shared" si="0"/>
        <v>100</v>
      </c>
      <c r="F13" s="56">
        <f t="shared" si="2"/>
        <v>0</v>
      </c>
      <c r="G13" s="94">
        <f t="shared" si="1"/>
        <v>-750</v>
      </c>
    </row>
    <row r="14" spans="1:8">
      <c r="A14" s="12" t="s">
        <v>12</v>
      </c>
      <c r="B14" s="13">
        <v>3000</v>
      </c>
      <c r="C14" s="13">
        <v>6163.5</v>
      </c>
      <c r="D14" s="14">
        <v>0</v>
      </c>
      <c r="E14" s="15">
        <f t="shared" si="0"/>
        <v>0</v>
      </c>
      <c r="F14" s="56">
        <f t="shared" si="2"/>
        <v>-6163.5</v>
      </c>
      <c r="G14" s="94">
        <f t="shared" si="1"/>
        <v>3163.5</v>
      </c>
    </row>
    <row r="15" spans="1:8" ht="57" thickBot="1">
      <c r="A15" s="27" t="s">
        <v>13</v>
      </c>
      <c r="B15" s="24">
        <v>736</v>
      </c>
      <c r="C15" s="24">
        <v>736</v>
      </c>
      <c r="D15" s="25">
        <v>736</v>
      </c>
      <c r="E15" s="29">
        <f t="shared" si="0"/>
        <v>100</v>
      </c>
      <c r="F15" s="59">
        <f t="shared" si="2"/>
        <v>0</v>
      </c>
      <c r="G15" s="95">
        <f t="shared" si="1"/>
        <v>0</v>
      </c>
    </row>
    <row r="16" spans="1:8" ht="75.75" thickBot="1">
      <c r="A16" s="65" t="s">
        <v>14</v>
      </c>
      <c r="B16" s="17">
        <f>SUM(B17:B19)</f>
        <v>106885</v>
      </c>
      <c r="C16" s="17">
        <f>SUM(C17:C19)</f>
        <v>125926.79999999999</v>
      </c>
      <c r="D16" s="17">
        <f>SUM(D17:D19)</f>
        <v>125294.2</v>
      </c>
      <c r="E16" s="17">
        <f>D16/C16*100</f>
        <v>99.497644663407641</v>
      </c>
      <c r="F16" s="57">
        <f t="shared" si="2"/>
        <v>-632.59999999999127</v>
      </c>
      <c r="G16" s="91">
        <f t="shared" si="1"/>
        <v>19041.799999999988</v>
      </c>
    </row>
    <row r="17" spans="1:7">
      <c r="A17" s="8" t="s">
        <v>15</v>
      </c>
      <c r="B17" s="9">
        <v>801</v>
      </c>
      <c r="C17" s="9">
        <v>816</v>
      </c>
      <c r="D17" s="18">
        <v>816</v>
      </c>
      <c r="E17" s="11">
        <f>D17/C17*100</f>
        <v>100</v>
      </c>
      <c r="F17" s="55">
        <f t="shared" si="2"/>
        <v>0</v>
      </c>
      <c r="G17" s="93">
        <f t="shared" si="1"/>
        <v>15</v>
      </c>
    </row>
    <row r="18" spans="1:7" ht="131.25">
      <c r="A18" s="8" t="s">
        <v>16</v>
      </c>
      <c r="B18" s="9">
        <v>4336</v>
      </c>
      <c r="C18" s="9">
        <v>19039.099999999999</v>
      </c>
      <c r="D18" s="18">
        <v>18708.3</v>
      </c>
      <c r="E18" s="11">
        <f>D18/C18*100</f>
        <v>98.262522913373004</v>
      </c>
      <c r="F18" s="55">
        <f t="shared" si="2"/>
        <v>-330.79999999999927</v>
      </c>
      <c r="G18" s="94">
        <f t="shared" si="1"/>
        <v>14703.099999999999</v>
      </c>
    </row>
    <row r="19" spans="1:7" ht="94.5" thickBot="1">
      <c r="A19" s="72" t="s">
        <v>17</v>
      </c>
      <c r="B19" s="19">
        <v>101748</v>
      </c>
      <c r="C19" s="19">
        <v>106071.7</v>
      </c>
      <c r="D19" s="20">
        <v>105769.9</v>
      </c>
      <c r="E19" s="31">
        <f>D19/C19*100</f>
        <v>99.715475475550974</v>
      </c>
      <c r="F19" s="58">
        <f t="shared" si="2"/>
        <v>-301.80000000000291</v>
      </c>
      <c r="G19" s="95">
        <f t="shared" si="1"/>
        <v>4323.6999999999971</v>
      </c>
    </row>
    <row r="20" spans="1:7" ht="38.25" thickBot="1">
      <c r="A20" s="65" t="s">
        <v>18</v>
      </c>
      <c r="B20" s="17">
        <f>SUM(B21:B22,B23:B24)</f>
        <v>124856.3</v>
      </c>
      <c r="C20" s="17">
        <f>SUM(C21:C22,C23:C24)</f>
        <v>147976.5</v>
      </c>
      <c r="D20" s="21">
        <f>SUM(D21:D22,D23:D24)</f>
        <v>145897</v>
      </c>
      <c r="E20" s="22">
        <f t="shared" si="0"/>
        <v>98.594709295056987</v>
      </c>
      <c r="F20" s="57">
        <f t="shared" si="2"/>
        <v>-2079.5</v>
      </c>
      <c r="G20" s="91">
        <f t="shared" si="1"/>
        <v>23120.199999999997</v>
      </c>
    </row>
    <row r="21" spans="1:7" ht="37.5">
      <c r="A21" s="8" t="s">
        <v>19</v>
      </c>
      <c r="B21" s="9">
        <v>397.2</v>
      </c>
      <c r="C21" s="9">
        <v>685.2</v>
      </c>
      <c r="D21" s="10">
        <v>656.7</v>
      </c>
      <c r="E21" s="11">
        <f t="shared" si="0"/>
        <v>95.840630472854642</v>
      </c>
      <c r="F21" s="55">
        <f t="shared" ref="F21:F30" si="3">D21-C21</f>
        <v>-28.5</v>
      </c>
      <c r="G21" s="93">
        <f t="shared" si="1"/>
        <v>288.00000000000006</v>
      </c>
    </row>
    <row r="22" spans="1:7">
      <c r="A22" s="12" t="s">
        <v>20</v>
      </c>
      <c r="B22" s="13">
        <v>6208.1</v>
      </c>
      <c r="C22" s="13">
        <v>8603.2999999999993</v>
      </c>
      <c r="D22" s="14">
        <v>8549.5</v>
      </c>
      <c r="E22" s="15">
        <f t="shared" si="0"/>
        <v>99.37465856124976</v>
      </c>
      <c r="F22" s="56">
        <f t="shared" si="3"/>
        <v>-53.799999999999272</v>
      </c>
      <c r="G22" s="94">
        <f t="shared" si="1"/>
        <v>2395.1999999999989</v>
      </c>
    </row>
    <row r="23" spans="1:7">
      <c r="A23" s="23" t="s">
        <v>21</v>
      </c>
      <c r="B23" s="13">
        <v>33663</v>
      </c>
      <c r="C23" s="13">
        <v>47065.5</v>
      </c>
      <c r="D23" s="14">
        <v>45866</v>
      </c>
      <c r="E23" s="15">
        <f t="shared" si="0"/>
        <v>97.451424079208763</v>
      </c>
      <c r="F23" s="56">
        <f t="shared" si="3"/>
        <v>-1199.5</v>
      </c>
      <c r="G23" s="94">
        <f t="shared" si="1"/>
        <v>13402.5</v>
      </c>
    </row>
    <row r="24" spans="1:7" ht="57" thickBot="1">
      <c r="A24" s="27" t="s">
        <v>22</v>
      </c>
      <c r="B24" s="24">
        <v>84588</v>
      </c>
      <c r="C24" s="24">
        <v>91622.5</v>
      </c>
      <c r="D24" s="25">
        <v>90824.8</v>
      </c>
      <c r="E24" s="29">
        <f t="shared" si="0"/>
        <v>99.129362329122216</v>
      </c>
      <c r="F24" s="59">
        <f t="shared" si="3"/>
        <v>-797.69999999999709</v>
      </c>
      <c r="G24" s="95">
        <f t="shared" si="1"/>
        <v>7034.5</v>
      </c>
    </row>
    <row r="25" spans="1:7" ht="57" thickBot="1">
      <c r="A25" s="65" t="s">
        <v>23</v>
      </c>
      <c r="B25" s="17">
        <f>SUM(,B26:B28)</f>
        <v>62814.6</v>
      </c>
      <c r="C25" s="17">
        <f>SUM(,C26:C28)</f>
        <v>100077.1</v>
      </c>
      <c r="D25" s="17">
        <f>SUM(,D26:D28)</f>
        <v>97726.8</v>
      </c>
      <c r="E25" s="22">
        <f>D25/C25*100</f>
        <v>97.651510685261655</v>
      </c>
      <c r="F25" s="57">
        <f t="shared" si="3"/>
        <v>-2350.3000000000029</v>
      </c>
      <c r="G25" s="91">
        <f t="shared" si="1"/>
        <v>37262.500000000007</v>
      </c>
    </row>
    <row r="26" spans="1:7">
      <c r="A26" s="71" t="s">
        <v>24</v>
      </c>
      <c r="B26" s="9">
        <v>51</v>
      </c>
      <c r="C26" s="9">
        <v>231.8</v>
      </c>
      <c r="D26" s="10">
        <v>190.5</v>
      </c>
      <c r="E26" s="11">
        <f>D26/C26*100</f>
        <v>82.182916307161349</v>
      </c>
      <c r="F26" s="55">
        <f t="shared" si="3"/>
        <v>-41.300000000000011</v>
      </c>
      <c r="G26" s="93">
        <f t="shared" si="1"/>
        <v>180.8</v>
      </c>
    </row>
    <row r="27" spans="1:7" ht="37.5">
      <c r="A27" s="26" t="s">
        <v>25</v>
      </c>
      <c r="B27" s="9"/>
      <c r="C27" s="9"/>
      <c r="D27" s="10"/>
      <c r="E27" s="11">
        <v>0</v>
      </c>
      <c r="F27" s="55">
        <f t="shared" si="3"/>
        <v>0</v>
      </c>
      <c r="G27" s="94">
        <f t="shared" si="1"/>
        <v>0</v>
      </c>
    </row>
    <row r="28" spans="1:7" ht="19.5" thickBot="1">
      <c r="A28" s="27" t="s">
        <v>26</v>
      </c>
      <c r="B28" s="24">
        <v>62763.6</v>
      </c>
      <c r="C28" s="24">
        <v>99845.3</v>
      </c>
      <c r="D28" s="28">
        <v>97536.3</v>
      </c>
      <c r="E28" s="29">
        <f>D28/C28*100</f>
        <v>97.687422442518582</v>
      </c>
      <c r="F28" s="59">
        <f t="shared" si="3"/>
        <v>-2309</v>
      </c>
      <c r="G28" s="95">
        <f t="shared" si="1"/>
        <v>37081.700000000004</v>
      </c>
    </row>
    <row r="29" spans="1:7" s="96" customFormat="1" ht="38.25" thickBot="1">
      <c r="A29" s="70" t="s">
        <v>0</v>
      </c>
      <c r="B29" s="17">
        <f>B30</f>
        <v>578</v>
      </c>
      <c r="C29" s="17">
        <f>C30</f>
        <v>578</v>
      </c>
      <c r="D29" s="17">
        <f>D30</f>
        <v>378.6</v>
      </c>
      <c r="E29" s="22">
        <f>D29/C29*100</f>
        <v>65.501730103806239</v>
      </c>
      <c r="F29" s="57">
        <f t="shared" si="3"/>
        <v>-199.39999999999998</v>
      </c>
      <c r="G29" s="91">
        <f t="shared" si="1"/>
        <v>0</v>
      </c>
    </row>
    <row r="30" spans="1:7" ht="57" thickBot="1">
      <c r="A30" s="30" t="s">
        <v>27</v>
      </c>
      <c r="B30" s="19">
        <v>578</v>
      </c>
      <c r="C30" s="19">
        <v>578</v>
      </c>
      <c r="D30" s="19">
        <v>378.6</v>
      </c>
      <c r="E30" s="31">
        <f>D30/C30*100</f>
        <v>65.501730103806239</v>
      </c>
      <c r="F30" s="58">
        <f t="shared" si="3"/>
        <v>-199.39999999999998</v>
      </c>
      <c r="G30" s="97">
        <f t="shared" si="1"/>
        <v>0</v>
      </c>
    </row>
    <row r="31" spans="1:7" ht="19.5" thickBot="1">
      <c r="A31" s="65" t="s">
        <v>28</v>
      </c>
      <c r="B31" s="21">
        <f>SUM(B32:B37)</f>
        <v>638016.5</v>
      </c>
      <c r="C31" s="21">
        <f>SUM(C32:C37)</f>
        <v>654161</v>
      </c>
      <c r="D31" s="21">
        <f>SUM(D32:D37)</f>
        <v>617873.30000000005</v>
      </c>
      <c r="E31" s="17">
        <f>SUM(E32:E33,E36:E36,E37)</f>
        <v>372.76762924267825</v>
      </c>
      <c r="F31" s="22">
        <f>SUM(F32:F33,F36:F36,F37)</f>
        <v>-32341.199999999961</v>
      </c>
      <c r="G31" s="91">
        <f t="shared" si="1"/>
        <v>16144.5</v>
      </c>
    </row>
    <row r="32" spans="1:7" ht="37.5">
      <c r="A32" s="68" t="s">
        <v>29</v>
      </c>
      <c r="B32" s="32">
        <v>186875.3</v>
      </c>
      <c r="C32" s="32">
        <v>185313.1</v>
      </c>
      <c r="D32" s="69">
        <v>160640</v>
      </c>
      <c r="E32" s="9">
        <f>D32/C32*100</f>
        <v>86.685722703899501</v>
      </c>
      <c r="F32" s="58">
        <f>D32-C32</f>
        <v>-24673.100000000006</v>
      </c>
      <c r="G32" s="93">
        <f t="shared" si="1"/>
        <v>-1562.1999999999825</v>
      </c>
    </row>
    <row r="33" spans="1:7">
      <c r="A33" s="12" t="s">
        <v>30</v>
      </c>
      <c r="B33" s="13">
        <v>361664.2</v>
      </c>
      <c r="C33" s="13">
        <v>359802.6</v>
      </c>
      <c r="D33" s="14">
        <v>355320.9</v>
      </c>
      <c r="E33" s="13">
        <f t="shared" si="0"/>
        <v>98.754400329514027</v>
      </c>
      <c r="F33" s="59">
        <f>D33-C33</f>
        <v>-4481.6999999999534</v>
      </c>
      <c r="G33" s="94">
        <f t="shared" si="1"/>
        <v>-1861.6000000000349</v>
      </c>
    </row>
    <row r="34" spans="1:7" ht="37.5">
      <c r="A34" s="12" t="s">
        <v>31</v>
      </c>
      <c r="B34" s="13">
        <v>54408.1</v>
      </c>
      <c r="C34" s="13">
        <v>66525.3</v>
      </c>
      <c r="D34" s="14">
        <v>62578.8</v>
      </c>
      <c r="E34" s="13">
        <f>D34/C34*100</f>
        <v>94.067670495285256</v>
      </c>
      <c r="F34" s="59">
        <f>D34-C34</f>
        <v>-3946.5</v>
      </c>
      <c r="G34" s="94">
        <f t="shared" si="1"/>
        <v>12117.200000000004</v>
      </c>
    </row>
    <row r="35" spans="1:7" ht="93.75">
      <c r="A35" s="12" t="s">
        <v>32</v>
      </c>
      <c r="B35" s="13">
        <v>0</v>
      </c>
      <c r="C35" s="13">
        <v>13.2</v>
      </c>
      <c r="D35" s="14">
        <v>13.2</v>
      </c>
      <c r="E35" s="13">
        <f>D35/C35*100</f>
        <v>100</v>
      </c>
      <c r="F35" s="59">
        <f>D35-C35</f>
        <v>0</v>
      </c>
      <c r="G35" s="94">
        <f t="shared" si="1"/>
        <v>13.2</v>
      </c>
    </row>
    <row r="36" spans="1:7" ht="37.5">
      <c r="A36" s="12" t="s">
        <v>33</v>
      </c>
      <c r="B36" s="13">
        <v>3402.5</v>
      </c>
      <c r="C36" s="13">
        <v>6918.8</v>
      </c>
      <c r="D36" s="14">
        <v>6599.4</v>
      </c>
      <c r="E36" s="15">
        <f t="shared" si="0"/>
        <v>95.383592530496614</v>
      </c>
      <c r="F36" s="56">
        <f>D36-C36</f>
        <v>-319.40000000000055</v>
      </c>
      <c r="G36" s="94">
        <f t="shared" si="1"/>
        <v>3516.3</v>
      </c>
    </row>
    <row r="37" spans="1:7" ht="38.25" thickBot="1">
      <c r="A37" s="27" t="s">
        <v>34</v>
      </c>
      <c r="B37" s="24">
        <v>31666.400000000001</v>
      </c>
      <c r="C37" s="24">
        <v>35588</v>
      </c>
      <c r="D37" s="25">
        <v>32721</v>
      </c>
      <c r="E37" s="29">
        <f t="shared" si="0"/>
        <v>91.943913678768112</v>
      </c>
      <c r="F37" s="59">
        <f t="shared" si="2"/>
        <v>-2867</v>
      </c>
      <c r="G37" s="95">
        <f t="shared" si="1"/>
        <v>3921.5999999999985</v>
      </c>
    </row>
    <row r="38" spans="1:7" ht="38.25" thickBot="1">
      <c r="A38" s="65" t="s">
        <v>35</v>
      </c>
      <c r="B38" s="33">
        <f>SUM(B39,B40)</f>
        <v>141284.20000000001</v>
      </c>
      <c r="C38" s="33">
        <f>SUM(C39,C40)</f>
        <v>154871.70000000001</v>
      </c>
      <c r="D38" s="34">
        <f>SUM(D39,D40)</f>
        <v>148549.79999999999</v>
      </c>
      <c r="E38" s="35">
        <f t="shared" si="0"/>
        <v>95.917975976243554</v>
      </c>
      <c r="F38" s="60">
        <f t="shared" si="2"/>
        <v>-6321.9000000000233</v>
      </c>
      <c r="G38" s="91">
        <f t="shared" si="1"/>
        <v>13587.5</v>
      </c>
    </row>
    <row r="39" spans="1:7">
      <c r="A39" s="8" t="s">
        <v>1</v>
      </c>
      <c r="B39" s="67">
        <v>130892.3</v>
      </c>
      <c r="C39" s="67">
        <v>139512.20000000001</v>
      </c>
      <c r="D39" s="36">
        <v>134713.29999999999</v>
      </c>
      <c r="E39" s="11">
        <f t="shared" si="0"/>
        <v>96.560229141250716</v>
      </c>
      <c r="F39" s="55">
        <f t="shared" si="2"/>
        <v>-4798.9000000000233</v>
      </c>
      <c r="G39" s="93">
        <f t="shared" si="1"/>
        <v>8619.9000000000087</v>
      </c>
    </row>
    <row r="40" spans="1:7" ht="57" thickBot="1">
      <c r="A40" s="27" t="s">
        <v>36</v>
      </c>
      <c r="B40" s="37">
        <v>10391.9</v>
      </c>
      <c r="C40" s="37">
        <v>15359.5</v>
      </c>
      <c r="D40" s="38">
        <v>13836.5</v>
      </c>
      <c r="E40" s="29">
        <f t="shared" si="0"/>
        <v>90.084312640385434</v>
      </c>
      <c r="F40" s="59">
        <f t="shared" si="2"/>
        <v>-1523</v>
      </c>
      <c r="G40" s="95">
        <f t="shared" si="1"/>
        <v>4967.6000000000004</v>
      </c>
    </row>
    <row r="41" spans="1:7" ht="38.25" thickBot="1">
      <c r="A41" s="65" t="s">
        <v>37</v>
      </c>
      <c r="B41" s="33">
        <f>SUM(B42,B43,B44,B45,B46)</f>
        <v>180931.4</v>
      </c>
      <c r="C41" s="33">
        <f>SUM(C42,C43,C44,C45,C46)</f>
        <v>178407.49999999997</v>
      </c>
      <c r="D41" s="39">
        <f>SUM(D42,D43,D44,D45,D46)</f>
        <v>172101.5</v>
      </c>
      <c r="E41" s="35">
        <f t="shared" si="0"/>
        <v>96.465395232823752</v>
      </c>
      <c r="F41" s="60">
        <f t="shared" si="2"/>
        <v>-6305.9999999999709</v>
      </c>
      <c r="G41" s="91">
        <f t="shared" si="1"/>
        <v>-2523.9000000000233</v>
      </c>
    </row>
    <row r="42" spans="1:7" ht="93.75">
      <c r="A42" s="66" t="s">
        <v>38</v>
      </c>
      <c r="B42" s="9">
        <v>5145.5</v>
      </c>
      <c r="C42" s="9">
        <v>6733.1</v>
      </c>
      <c r="D42" s="10">
        <v>6733.1</v>
      </c>
      <c r="E42" s="11">
        <f t="shared" si="0"/>
        <v>100</v>
      </c>
      <c r="F42" s="55">
        <f>D42-C42</f>
        <v>0</v>
      </c>
      <c r="G42" s="93">
        <f t="shared" si="1"/>
        <v>1587.6000000000004</v>
      </c>
    </row>
    <row r="43" spans="1:7" ht="56.25">
      <c r="A43" s="12" t="s">
        <v>39</v>
      </c>
      <c r="B43" s="40">
        <v>67102.2</v>
      </c>
      <c r="C43" s="40">
        <v>54622.400000000001</v>
      </c>
      <c r="D43" s="41">
        <v>53870</v>
      </c>
      <c r="E43" s="15">
        <f t="shared" si="0"/>
        <v>98.622543132487777</v>
      </c>
      <c r="F43" s="56">
        <f t="shared" si="2"/>
        <v>-752.40000000000146</v>
      </c>
      <c r="G43" s="94">
        <f t="shared" si="1"/>
        <v>-12479.799999999996</v>
      </c>
    </row>
    <row r="44" spans="1:7" ht="37.5">
      <c r="A44" s="12" t="s">
        <v>40</v>
      </c>
      <c r="B44" s="40">
        <v>77561.600000000006</v>
      </c>
      <c r="C44" s="40">
        <v>74920.800000000003</v>
      </c>
      <c r="D44" s="41">
        <v>70927.5</v>
      </c>
      <c r="E44" s="15">
        <f t="shared" si="0"/>
        <v>94.669971489893328</v>
      </c>
      <c r="F44" s="56">
        <f t="shared" si="2"/>
        <v>-3993.3000000000029</v>
      </c>
      <c r="G44" s="94">
        <f t="shared" si="1"/>
        <v>-2640.8000000000029</v>
      </c>
    </row>
    <row r="45" spans="1:7">
      <c r="A45" s="12" t="s">
        <v>41</v>
      </c>
      <c r="B45" s="40">
        <v>19869.2</v>
      </c>
      <c r="C45" s="40">
        <v>21447.9</v>
      </c>
      <c r="D45" s="42">
        <v>20071.3</v>
      </c>
      <c r="E45" s="15">
        <f t="shared" si="0"/>
        <v>93.581656012942986</v>
      </c>
      <c r="F45" s="56">
        <f t="shared" si="2"/>
        <v>-1376.6000000000022</v>
      </c>
      <c r="G45" s="94">
        <f t="shared" si="1"/>
        <v>1578.7000000000007</v>
      </c>
    </row>
    <row r="46" spans="1:7" ht="57" thickBot="1">
      <c r="A46" s="27" t="s">
        <v>42</v>
      </c>
      <c r="B46" s="37">
        <v>11252.9</v>
      </c>
      <c r="C46" s="37">
        <v>20683.3</v>
      </c>
      <c r="D46" s="62">
        <v>20499.599999999999</v>
      </c>
      <c r="E46" s="29">
        <f t="shared" si="0"/>
        <v>99.111843854704034</v>
      </c>
      <c r="F46" s="59">
        <f t="shared" si="2"/>
        <v>-183.70000000000073</v>
      </c>
      <c r="G46" s="95">
        <f t="shared" si="1"/>
        <v>9430.4</v>
      </c>
    </row>
    <row r="47" spans="1:7" s="96" customFormat="1" ht="38.25" thickBot="1">
      <c r="A47" s="63" t="s">
        <v>43</v>
      </c>
      <c r="B47" s="17">
        <f>SUM(B48:B49)</f>
        <v>45537.4</v>
      </c>
      <c r="C47" s="17">
        <f>SUM(C48:C49)</f>
        <v>42855.8</v>
      </c>
      <c r="D47" s="17">
        <f>SUM(D48:D49)</f>
        <v>37262.300000000003</v>
      </c>
      <c r="E47" s="22">
        <f t="shared" si="0"/>
        <v>86.948091040185929</v>
      </c>
      <c r="F47" s="57">
        <f t="shared" si="2"/>
        <v>-5593.5</v>
      </c>
      <c r="G47" s="91">
        <f t="shared" si="1"/>
        <v>-2681.5999999999985</v>
      </c>
    </row>
    <row r="48" spans="1:7">
      <c r="A48" s="44" t="s">
        <v>44</v>
      </c>
      <c r="B48" s="9">
        <v>45537.4</v>
      </c>
      <c r="C48" s="9">
        <v>42855.8</v>
      </c>
      <c r="D48" s="9">
        <v>37262.300000000003</v>
      </c>
      <c r="E48" s="11">
        <f t="shared" si="0"/>
        <v>86.948091040185929</v>
      </c>
      <c r="F48" s="55">
        <f t="shared" si="2"/>
        <v>-5593.5</v>
      </c>
      <c r="G48" s="93">
        <f t="shared" si="1"/>
        <v>-2681.5999999999985</v>
      </c>
    </row>
    <row r="49" spans="1:7" ht="57" thickBot="1">
      <c r="A49" s="43" t="s">
        <v>45</v>
      </c>
      <c r="B49" s="19"/>
      <c r="C49" s="19"/>
      <c r="D49" s="19"/>
      <c r="E49" s="31">
        <v>0</v>
      </c>
      <c r="F49" s="58">
        <f t="shared" si="2"/>
        <v>0</v>
      </c>
      <c r="G49" s="95">
        <f t="shared" si="1"/>
        <v>0</v>
      </c>
    </row>
    <row r="50" spans="1:7" s="96" customFormat="1" ht="38.25" thickBot="1">
      <c r="A50" s="64" t="s">
        <v>2</v>
      </c>
      <c r="B50" s="17">
        <f>B51</f>
        <v>494</v>
      </c>
      <c r="C50" s="17">
        <f>C51</f>
        <v>494</v>
      </c>
      <c r="D50" s="17">
        <f>D51</f>
        <v>494</v>
      </c>
      <c r="E50" s="17">
        <f>D50/C50*100</f>
        <v>100</v>
      </c>
      <c r="F50" s="57">
        <f>D50-C50</f>
        <v>0</v>
      </c>
      <c r="G50" s="91">
        <f t="shared" si="1"/>
        <v>0</v>
      </c>
    </row>
    <row r="51" spans="1:7" ht="38.25" thickBot="1">
      <c r="A51" s="53" t="s">
        <v>46</v>
      </c>
      <c r="B51" s="19">
        <v>494</v>
      </c>
      <c r="C51" s="19">
        <v>494</v>
      </c>
      <c r="D51" s="20">
        <v>494</v>
      </c>
      <c r="E51" s="31">
        <f>D51/C51*100</f>
        <v>100</v>
      </c>
      <c r="F51" s="58">
        <f>D51-C51</f>
        <v>0</v>
      </c>
      <c r="G51" s="97">
        <f t="shared" si="1"/>
        <v>0</v>
      </c>
    </row>
    <row r="52" spans="1:7" ht="37.5">
      <c r="A52" s="80" t="s">
        <v>47</v>
      </c>
      <c r="B52" s="81">
        <f>SUM(B53:B54)</f>
        <v>33554</v>
      </c>
      <c r="C52" s="81">
        <f t="shared" ref="C52:D52" si="4">SUM(C53:C54)</f>
        <v>61649.4</v>
      </c>
      <c r="D52" s="81">
        <f t="shared" si="4"/>
        <v>61649.4</v>
      </c>
      <c r="E52" s="82">
        <f t="shared" si="0"/>
        <v>100</v>
      </c>
      <c r="F52" s="83">
        <f t="shared" si="2"/>
        <v>0</v>
      </c>
      <c r="G52" s="98">
        <f t="shared" si="1"/>
        <v>28095.4</v>
      </c>
    </row>
    <row r="53" spans="1:7" ht="150">
      <c r="A53" s="23" t="s">
        <v>48</v>
      </c>
      <c r="B53" s="13">
        <v>33554</v>
      </c>
      <c r="C53" s="13">
        <v>61514</v>
      </c>
      <c r="D53" s="13">
        <v>61514</v>
      </c>
      <c r="E53" s="13">
        <f t="shared" si="0"/>
        <v>100</v>
      </c>
      <c r="F53" s="88">
        <f t="shared" si="2"/>
        <v>0</v>
      </c>
      <c r="G53" s="94">
        <f t="shared" si="1"/>
        <v>27960</v>
      </c>
    </row>
    <row r="54" spans="1:7" ht="56.25">
      <c r="A54" s="23" t="s">
        <v>55</v>
      </c>
      <c r="B54" s="13"/>
      <c r="C54" s="13">
        <v>135.4</v>
      </c>
      <c r="D54" s="13">
        <v>135.4</v>
      </c>
      <c r="E54" s="13">
        <f t="shared" ref="E54" si="5">D54/C54*100</f>
        <v>100</v>
      </c>
      <c r="F54" s="88">
        <f t="shared" ref="F54" si="6">D54-C54</f>
        <v>0</v>
      </c>
      <c r="G54" s="94">
        <f t="shared" ref="G54" si="7">C54-B54</f>
        <v>135.4</v>
      </c>
    </row>
    <row r="55" spans="1:7" ht="38.25" thickBot="1">
      <c r="A55" s="84" t="s">
        <v>49</v>
      </c>
      <c r="B55" s="85">
        <f>SUM(B7,B16,B20,B25,B29,B31,B38,B41,B50,B52,B47)</f>
        <v>1415368.4999999998</v>
      </c>
      <c r="C55" s="85">
        <f t="shared" ref="C55:D55" si="8">SUM(C7,C16,C20,C25,C29,C31,C38,C41,C50,C52,C47)</f>
        <v>1558098.2999999998</v>
      </c>
      <c r="D55" s="85">
        <f t="shared" si="8"/>
        <v>1489718.1</v>
      </c>
      <c r="E55" s="86">
        <f>D55/C55*100</f>
        <v>95.61130385675925</v>
      </c>
      <c r="F55" s="87">
        <f>D55-C55</f>
        <v>-68380.199999999721</v>
      </c>
      <c r="G55" s="99">
        <f t="shared" si="1"/>
        <v>142729.80000000005</v>
      </c>
    </row>
    <row r="56" spans="1:7">
      <c r="A56" s="45"/>
      <c r="B56" s="45"/>
      <c r="F56" s="47"/>
    </row>
    <row r="57" spans="1:7">
      <c r="A57" s="78"/>
      <c r="B57" s="78"/>
      <c r="C57" s="78"/>
      <c r="D57" s="78"/>
      <c r="E57" s="78"/>
      <c r="F57" s="78"/>
    </row>
    <row r="58" spans="1:7">
      <c r="F58" s="47"/>
    </row>
    <row r="59" spans="1:7">
      <c r="F59" s="47"/>
    </row>
  </sheetData>
  <mergeCells count="3">
    <mergeCell ref="A3:F3"/>
    <mergeCell ref="A57:F57"/>
    <mergeCell ref="A2:G2"/>
  </mergeCells>
  <pageMargins left="0.70866141732283472" right="0" top="0.74803149606299213" bottom="0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2023-03-14T06:08:57Z</cp:lastPrinted>
  <dcterms:created xsi:type="dcterms:W3CDTF">2023-03-14T05:58:28Z</dcterms:created>
  <dcterms:modified xsi:type="dcterms:W3CDTF">2024-01-29T08:48:03Z</dcterms:modified>
</cp:coreProperties>
</file>