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75"/>
  </bookViews>
  <sheets>
    <sheet name="полугодие" sheetId="2" r:id="rId1"/>
  </sheets>
  <calcPr calcId="125725"/>
</workbook>
</file>

<file path=xl/calcChain.xml><?xml version="1.0" encoding="utf-8"?>
<calcChain xmlns="http://schemas.openxmlformats.org/spreadsheetml/2006/main">
  <c r="C4" i="2"/>
  <c r="D4"/>
  <c r="F4" l="1"/>
  <c r="F20"/>
  <c r="G20" s="1"/>
  <c r="F14"/>
  <c r="G6"/>
  <c r="G7"/>
  <c r="G8"/>
  <c r="G10"/>
  <c r="G11"/>
  <c r="G13"/>
  <c r="G17"/>
  <c r="G18"/>
  <c r="G19"/>
  <c r="G22"/>
  <c r="G23"/>
  <c r="G24"/>
  <c r="G25"/>
  <c r="G27"/>
  <c r="G28"/>
  <c r="G30"/>
  <c r="G31"/>
  <c r="G32"/>
  <c r="G33"/>
  <c r="G34"/>
  <c r="G35"/>
  <c r="G36"/>
  <c r="G37"/>
  <c r="G39"/>
  <c r="G40"/>
  <c r="G44"/>
  <c r="G45"/>
  <c r="G46"/>
  <c r="G47"/>
  <c r="G48"/>
  <c r="G50"/>
  <c r="G52"/>
  <c r="G53"/>
  <c r="G54"/>
  <c r="F53"/>
  <c r="F51"/>
  <c r="G51" s="1"/>
  <c r="F49"/>
  <c r="G49" s="1"/>
  <c r="F43"/>
  <c r="G43" s="1"/>
  <c r="F41"/>
  <c r="F38"/>
  <c r="G38" s="1"/>
  <c r="F31"/>
  <c r="F29"/>
  <c r="G29" s="1"/>
  <c r="F26"/>
  <c r="G26" s="1"/>
  <c r="F16"/>
  <c r="G16" s="1"/>
  <c r="F5"/>
  <c r="E4"/>
  <c r="E54"/>
  <c r="E53"/>
  <c r="D53"/>
  <c r="C53"/>
  <c r="E52"/>
  <c r="E51"/>
  <c r="D51"/>
  <c r="C51"/>
  <c r="E50"/>
  <c r="E49"/>
  <c r="D49"/>
  <c r="C49"/>
  <c r="E48"/>
  <c r="E47"/>
  <c r="E46"/>
  <c r="E45"/>
  <c r="E44"/>
  <c r="E43"/>
  <c r="D43"/>
  <c r="C43"/>
  <c r="E42"/>
  <c r="E41"/>
  <c r="D41"/>
  <c r="C41"/>
  <c r="E40"/>
  <c r="E39"/>
  <c r="E38"/>
  <c r="D38"/>
  <c r="C38"/>
  <c r="E37"/>
  <c r="E36"/>
  <c r="E35"/>
  <c r="E34"/>
  <c r="E33"/>
  <c r="E32"/>
  <c r="D31"/>
  <c r="C31"/>
  <c r="E30"/>
  <c r="D29"/>
  <c r="C29"/>
  <c r="E29" s="1"/>
  <c r="E28"/>
  <c r="E27"/>
  <c r="D26"/>
  <c r="E26" s="1"/>
  <c r="C26"/>
  <c r="E25"/>
  <c r="E24"/>
  <c r="E23"/>
  <c r="E22"/>
  <c r="D20"/>
  <c r="C20"/>
  <c r="E20" s="1"/>
  <c r="E19"/>
  <c r="E18"/>
  <c r="E17"/>
  <c r="E16"/>
  <c r="D16"/>
  <c r="C16"/>
  <c r="E13"/>
  <c r="E12"/>
  <c r="E11"/>
  <c r="E10"/>
  <c r="E9"/>
  <c r="E8"/>
  <c r="E7"/>
  <c r="E6"/>
  <c r="D5"/>
  <c r="E5" s="1"/>
  <c r="C5"/>
  <c r="G4" l="1"/>
  <c r="E31"/>
  <c r="G5"/>
</calcChain>
</file>

<file path=xl/sharedStrings.xml><?xml version="1.0" encoding="utf-8"?>
<sst xmlns="http://schemas.openxmlformats.org/spreadsheetml/2006/main" count="107" uniqueCount="107">
  <si>
    <t>Код</t>
  </si>
  <si>
    <t>Наименование разделов, подразделов</t>
  </si>
  <si>
    <t>Утвержденные бюджетные назначения на 2022 год, тыс. руб.</t>
  </si>
  <si>
    <t>Расходы бюджета - всего</t>
  </si>
  <si>
    <t>0100</t>
  </si>
  <si>
    <t>Общегосударственные вопросы</t>
  </si>
  <si>
    <t>0102</t>
  </si>
  <si>
    <t>Функционирование  высшего должностного лица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</si>
  <si>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</si>
  <si>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</si>
  <si>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</si>
  <si>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</si>
  <si>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</si>
  <si>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</si>
  <si>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</si>
  <si>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</si>
  <si>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</si>
  <si>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 xml:space="preserve">Обеспечение проведения выборов и референдумов </t>
  </si>
  <si>
    <t>0111</t>
  </si>
  <si>
    <t>*Резервные фонды</t>
  </si>
  <si>
    <t>0113</t>
  </si>
  <si>
    <t xml:space="preserve">Другие общегосударственные вопросы 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</si>
  <si>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</si>
  <si>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</si>
  <si>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</si>
  <si>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</si>
  <si>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</si>
  <si>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</si>
  <si>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</si>
  <si>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</si>
  <si>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</si>
  <si>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</si>
  <si>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</si>
  <si>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Сельское хозяйство и рыболовство </t>
  </si>
  <si>
    <t>0408</t>
  </si>
  <si>
    <t xml:space="preserve">Транспорт 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</si>
  <si>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</si>
  <si>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</si>
  <si>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</si>
  <si>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</si>
  <si>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</si>
  <si>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</si>
  <si>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</si>
  <si>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</si>
  <si>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</si>
  <si>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</si>
  <si>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</si>
  <si>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</si>
  <si>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</si>
  <si>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</si>
  <si>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</si>
  <si>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 xml:space="preserve">Образование </t>
  </si>
  <si>
    <t>0701</t>
  </si>
  <si>
    <t>Дошкольное образование</t>
  </si>
  <si>
    <t>0702</t>
  </si>
  <si>
    <t xml:space="preserve">Общее образование </t>
  </si>
  <si>
    <t>0703</t>
  </si>
  <si>
    <t>Дополнительное образование</t>
  </si>
  <si>
    <t>0705</t>
  </si>
  <si>
    <t>Профессиональная подготовка, переподготовка и повышение квалификации</t>
  </si>
  <si>
    <t>0707</t>
  </si>
  <si>
    <t xml:space="preserve">Молодежная политика и оздоровление детей </t>
  </si>
  <si>
    <t>0709</t>
  </si>
  <si>
    <t>Другие вопросы в области образования</t>
  </si>
  <si>
    <t>0800</t>
  </si>
  <si>
    <t xml:space="preserve">Культура и кинематография  </t>
  </si>
  <si>
    <t>0801</t>
  </si>
  <si>
    <t>Культура</t>
  </si>
  <si>
    <t>0804</t>
  </si>
  <si>
    <t xml:space="preserve">Другие вопросы в области культуры и кинематографии </t>
  </si>
  <si>
    <t>0900</t>
  </si>
  <si>
    <t>Здравоохранение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</si>
  <si>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</si>
  <si>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</si>
  <si>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</si>
  <si>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</si>
  <si>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</si>
  <si>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Доплаты к пенсиям государственных служащих  субъектов РФ и муниципальных служащих</t>
  </si>
  <si>
    <t>1002</t>
  </si>
  <si>
    <t xml:space="preserve">Социальное обслуживание населения </t>
  </si>
  <si>
    <t>1003</t>
  </si>
  <si>
    <t>Социальное обеспечение населения</t>
  </si>
  <si>
    <t>1004</t>
  </si>
  <si>
    <t>Охрана семьи и детства</t>
  </si>
  <si>
    <t>1006</t>
  </si>
  <si>
    <t xml:space="preserve">Другие вопросы в области социальной политики </t>
  </si>
  <si>
    <t xml:space="preserve">Физическая культура и спорт </t>
  </si>
  <si>
    <t>Физическая культура</t>
  </si>
  <si>
    <t>1200</t>
  </si>
  <si>
    <t>Средства массовой информации</t>
  </si>
  <si>
    <t>1202</t>
  </si>
  <si>
    <t>Периодическая печать и издательства</t>
  </si>
  <si>
    <t>1400</t>
  </si>
  <si>
    <t>Межбюджетные трансферты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</si>
  <si>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</si>
  <si>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</si>
  <si>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Темпы роста
к соответствующему периоду прошлого года, %</t>
  </si>
  <si>
    <t>Национальная оборона</t>
  </si>
  <si>
    <t>0200</t>
  </si>
  <si>
    <t>0203</t>
  </si>
  <si>
    <t>Мобилизационная и вневойсковая подготовка</t>
  </si>
  <si>
    <t>0401</t>
  </si>
  <si>
    <t>Общеэкономические вопросы</t>
  </si>
  <si>
    <t>Фактическое исполнение по состоянию на 01.07.2022 года, тыс. руб.</t>
  </si>
  <si>
    <t>% исполнения годового плана по состоянию на 01.07.2022 года</t>
  </si>
  <si>
    <t>Фактическое исполнение по состоянию на 01.07.2021 года, тыс.руб.</t>
  </si>
  <si>
    <t>Сведения об исполнении бюджета муниципального района "Краснояружский район" по разделам и подразделам классификации расходов бюджета за 1 полугодие 2022 года в сравнении с запланированными значениями на соответствующий финансовый год  и с соответствующим периодом прошлого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</si>
</sst>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ont="0" applyFill="0" applyBorder="0" applyAlignment="0" applyProtection="0">
      <alignment vertical="top"/>
    </xf>
  </cellStyleXfs>
  <cellXfs count="90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1" applyNumberFormat="1" applyFont="1" applyFill="1" applyBorder="1" applyAlignment="1">
      <alignment horizontal="left" vertical="center" wrapText="1" readingOrder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wrapText="1"/>
    </xf>
    <xf numFmtId="164" fontId="4" fillId="0" borderId="5" xfId="0" applyNumberFormat="1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164" fontId="3" fillId="0" borderId="8" xfId="0" applyNumberFormat="1" applyFont="1" applyFill="1" applyBorder="1" applyAlignment="1"/>
    <xf numFmtId="0" fontId="3" fillId="0" borderId="5" xfId="0" applyFont="1" applyFill="1" applyBorder="1" applyAlignment="1">
      <alignment vertical="center" wrapText="1"/>
    </xf>
    <xf numFmtId="49" fontId="3" fillId="0" borderId="8" xfId="2" applyNumberFormat="1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164" fontId="4" fillId="0" borderId="2" xfId="0" applyNumberFormat="1" applyFont="1" applyFill="1" applyBorder="1" applyAlignment="1"/>
    <xf numFmtId="164" fontId="4" fillId="0" borderId="3" xfId="0" applyNumberFormat="1" applyFont="1" applyFill="1" applyBorder="1" applyAlignment="1"/>
    <xf numFmtId="0" fontId="3" fillId="0" borderId="4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/>
    <xf numFmtId="164" fontId="3" fillId="0" borderId="6" xfId="0" applyNumberFormat="1" applyFont="1" applyFill="1" applyBorder="1" applyAlignment="1"/>
    <xf numFmtId="49" fontId="3" fillId="0" borderId="10" xfId="2" applyNumberFormat="1" applyFont="1" applyFill="1" applyBorder="1" applyAlignment="1" applyProtection="1">
      <alignment horizontal="left" vertical="center" wrapText="1"/>
    </xf>
    <xf numFmtId="164" fontId="4" fillId="3" borderId="2" xfId="0" applyNumberFormat="1" applyFont="1" applyFill="1" applyBorder="1" applyAlignment="1"/>
    <xf numFmtId="0" fontId="3" fillId="0" borderId="8" xfId="0" applyFont="1" applyFill="1" applyBorder="1" applyAlignment="1">
      <alignment horizontal="left" vertical="center" wrapText="1"/>
    </xf>
    <xf numFmtId="49" fontId="3" fillId="0" borderId="5" xfId="2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>
      <alignment horizontal="justify" vertical="center" wrapText="1"/>
    </xf>
    <xf numFmtId="0" fontId="3" fillId="0" borderId="11" xfId="0" applyNumberFormat="1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left" wrapText="1"/>
    </xf>
    <xf numFmtId="164" fontId="3" fillId="0" borderId="5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164" fontId="3" fillId="0" borderId="5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164" fontId="4" fillId="0" borderId="2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wrapText="1"/>
    </xf>
    <xf numFmtId="164" fontId="3" fillId="0" borderId="13" xfId="0" applyNumberFormat="1" applyFont="1" applyFill="1" applyBorder="1" applyAlignment="1"/>
    <xf numFmtId="0" fontId="3" fillId="0" borderId="5" xfId="0" applyFont="1" applyFill="1" applyBorder="1" applyAlignment="1">
      <alignment wrapText="1"/>
    </xf>
    <xf numFmtId="164" fontId="3" fillId="0" borderId="8" xfId="0" applyNumberFormat="1" applyFont="1" applyFill="1" applyBorder="1" applyAlignment="1">
      <alignment wrapText="1"/>
    </xf>
    <xf numFmtId="0" fontId="4" fillId="0" borderId="14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164" fontId="3" fillId="0" borderId="11" xfId="0" applyNumberFormat="1" applyFont="1" applyFill="1" applyBorder="1" applyAlignment="1"/>
    <xf numFmtId="49" fontId="4" fillId="0" borderId="2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164" fontId="3" fillId="0" borderId="16" xfId="0" applyNumberFormat="1" applyFont="1" applyFill="1" applyBorder="1" applyAlignment="1"/>
    <xf numFmtId="0" fontId="3" fillId="0" borderId="0" xfId="0" applyFont="1" applyFill="1" applyBorder="1" applyAlignment="1">
      <alignment horizontal="left" vertical="center"/>
    </xf>
    <xf numFmtId="164" fontId="4" fillId="2" borderId="17" xfId="1" applyNumberFormat="1" applyFont="1" applyFill="1" applyBorder="1" applyAlignment="1">
      <alignment horizontal="right" vertical="center" wrapText="1" readingOrder="1"/>
    </xf>
    <xf numFmtId="0" fontId="3" fillId="0" borderId="5" xfId="1" applyNumberFormat="1" applyFont="1" applyFill="1" applyBorder="1" applyAlignment="1">
      <alignment horizontal="left" vertical="center" wrapText="1" readingOrder="1"/>
    </xf>
    <xf numFmtId="0" fontId="3" fillId="0" borderId="12" xfId="0" quotePrefix="1" applyFont="1" applyFill="1" applyBorder="1" applyAlignment="1">
      <alignment horizontal="center" vertical="center"/>
    </xf>
    <xf numFmtId="0" fontId="3" fillId="0" borderId="11" xfId="1" applyNumberFormat="1" applyFont="1" applyFill="1" applyBorder="1" applyAlignment="1">
      <alignment horizontal="left" vertical="center" wrapText="1" readingOrder="1"/>
    </xf>
    <xf numFmtId="0" fontId="4" fillId="0" borderId="1" xfId="0" quotePrefix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/>
    <xf numFmtId="3" fontId="3" fillId="0" borderId="1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3" fontId="3" fillId="0" borderId="2" xfId="1" applyNumberFormat="1" applyFont="1" applyFill="1" applyBorder="1" applyAlignment="1">
      <alignment horizontal="center" vertical="center" wrapText="1" readingOrder="1"/>
    </xf>
    <xf numFmtId="0" fontId="3" fillId="0" borderId="17" xfId="1" applyNumberFormat="1" applyFont="1" applyFill="1" applyBorder="1" applyAlignment="1">
      <alignment horizontal="center" vertical="center" wrapText="1" readingOrder="1"/>
    </xf>
    <xf numFmtId="2" fontId="3" fillId="0" borderId="2" xfId="1" applyNumberFormat="1" applyFont="1" applyFill="1" applyBorder="1" applyAlignment="1">
      <alignment horizontal="center" vertical="center" wrapText="1" readingOrder="1"/>
    </xf>
    <xf numFmtId="164" fontId="3" fillId="0" borderId="3" xfId="1" applyNumberFormat="1" applyFont="1" applyFill="1" applyBorder="1" applyAlignment="1">
      <alignment horizontal="center" vertical="center" wrapText="1" readingOrder="1"/>
    </xf>
    <xf numFmtId="164" fontId="4" fillId="4" borderId="2" xfId="1" applyNumberFormat="1" applyFont="1" applyFill="1" applyBorder="1" applyAlignment="1">
      <alignment vertical="center" wrapText="1" readingOrder="1"/>
    </xf>
    <xf numFmtId="164" fontId="4" fillId="4" borderId="3" xfId="0" applyNumberFormat="1" applyFont="1" applyFill="1" applyBorder="1" applyAlignment="1">
      <alignment vertical="center"/>
    </xf>
    <xf numFmtId="164" fontId="4" fillId="5" borderId="3" xfId="0" applyNumberFormat="1" applyFont="1" applyFill="1" applyBorder="1" applyAlignment="1"/>
    <xf numFmtId="164" fontId="4" fillId="0" borderId="19" xfId="0" applyNumberFormat="1" applyFont="1" applyFill="1" applyBorder="1" applyAlignment="1"/>
    <xf numFmtId="164" fontId="3" fillId="0" borderId="20" xfId="0" applyNumberFormat="1" applyFont="1" applyFill="1" applyBorder="1" applyAlignment="1"/>
    <xf numFmtId="164" fontId="3" fillId="0" borderId="21" xfId="0" applyNumberFormat="1" applyFont="1" applyFill="1" applyBorder="1" applyAlignment="1"/>
    <xf numFmtId="164" fontId="4" fillId="0" borderId="22" xfId="0" applyNumberFormat="1" applyFont="1" applyFill="1" applyBorder="1" applyAlignment="1"/>
    <xf numFmtId="164" fontId="3" fillId="0" borderId="23" xfId="0" applyNumberFormat="1" applyFont="1" applyFill="1" applyBorder="1" applyAlignment="1"/>
    <xf numFmtId="164" fontId="3" fillId="0" borderId="19" xfId="0" applyNumberFormat="1" applyFont="1" applyFill="1" applyBorder="1" applyAlignment="1"/>
    <xf numFmtId="164" fontId="4" fillId="3" borderId="22" xfId="0" applyNumberFormat="1" applyFont="1" applyFill="1" applyBorder="1" applyAlignment="1"/>
    <xf numFmtId="164" fontId="3" fillId="3" borderId="19" xfId="0" applyNumberFormat="1" applyFont="1" applyFill="1" applyBorder="1" applyAlignment="1"/>
    <xf numFmtId="164" fontId="3" fillId="0" borderId="19" xfId="0" applyNumberFormat="1" applyFont="1" applyFill="1" applyBorder="1" applyAlignment="1">
      <alignment horizontal="right" wrapText="1"/>
    </xf>
    <xf numFmtId="164" fontId="4" fillId="0" borderId="22" xfId="0" applyNumberFormat="1" applyFont="1" applyFill="1" applyBorder="1" applyAlignment="1">
      <alignment horizontal="right" wrapText="1"/>
    </xf>
    <xf numFmtId="164" fontId="3" fillId="0" borderId="19" xfId="0" applyNumberFormat="1" applyFont="1" applyFill="1" applyBorder="1" applyAlignment="1">
      <alignment wrapText="1"/>
    </xf>
    <xf numFmtId="164" fontId="3" fillId="0" borderId="21" xfId="0" applyNumberFormat="1" applyFont="1" applyFill="1" applyBorder="1" applyAlignment="1">
      <alignment wrapText="1"/>
    </xf>
    <xf numFmtId="164" fontId="4" fillId="0" borderId="22" xfId="0" applyNumberFormat="1" applyFont="1" applyFill="1" applyBorder="1" applyAlignment="1">
      <alignment wrapText="1"/>
    </xf>
    <xf numFmtId="164" fontId="3" fillId="0" borderId="23" xfId="0" applyNumberFormat="1" applyFont="1" applyFill="1" applyBorder="1" applyAlignment="1">
      <alignment wrapText="1"/>
    </xf>
    <xf numFmtId="164" fontId="3" fillId="0" borderId="20" xfId="0" applyNumberFormat="1" applyFont="1" applyFill="1" applyBorder="1" applyAlignment="1">
      <alignment wrapText="1"/>
    </xf>
    <xf numFmtId="164" fontId="3" fillId="0" borderId="24" xfId="0" applyNumberFormat="1" applyFont="1" applyFill="1" applyBorder="1" applyAlignment="1"/>
    <xf numFmtId="164" fontId="4" fillId="0" borderId="25" xfId="0" applyNumberFormat="1" applyFont="1" applyFill="1" applyBorder="1" applyAlignment="1"/>
    <xf numFmtId="164" fontId="4" fillId="0" borderId="2" xfId="0" applyNumberFormat="1" applyFont="1" applyFill="1" applyBorder="1" applyAlignment="1">
      <alignment horizontal="right"/>
    </xf>
    <xf numFmtId="164" fontId="4" fillId="5" borderId="6" xfId="0" applyNumberFormat="1" applyFont="1" applyFill="1" applyBorder="1" applyAlignment="1"/>
    <xf numFmtId="164" fontId="3" fillId="5" borderId="6" xfId="0" applyNumberFormat="1" applyFont="1" applyFill="1" applyBorder="1" applyAlignment="1"/>
    <xf numFmtId="164" fontId="3" fillId="5" borderId="13" xfId="0" applyNumberFormat="1" applyFont="1" applyFill="1" applyBorder="1" applyAlignment="1"/>
    <xf numFmtId="164" fontId="3" fillId="5" borderId="18" xfId="0" applyNumberFormat="1" applyFont="1" applyFill="1" applyBorder="1" applyAlignment="1"/>
    <xf numFmtId="0" fontId="2" fillId="0" borderId="0" xfId="1" applyNumberFormat="1" applyFont="1" applyFill="1" applyBorder="1" applyAlignment="1">
      <alignment horizontal="center" vertical="center" wrapText="1" readingOrder="1"/>
    </xf>
  </cellXfs>
  <cellStyles count="3">
    <cellStyle name="Normal" xfId="1"/>
    <cellStyle name="Обычный" xfId="0" builtinId="0"/>
    <cellStyle name="Обычный_Лист1" xfId="2"/>
  </cellStyles>
  <dxfs count="0"/>
  <tableStyles count="0" defaultTableStyle="TableStyleMedium9" defaultPivotStyle="PivotStyleLight16"/>
  <colors>
    <mruColors>
      <color rgb="FFCCFFFF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tabSelected="1" workbookViewId="0">
      <selection activeCell="A3" sqref="A3"/>
    </sheetView>
  </sheetViews>
  <sheetFormatPr defaultRowHeight="15.75"/>
  <cols>
    <col min="1" max="1" width="6.7109375" style="1" customWidth="1"/>
    <col min="2" max="2" width="29.85546875" style="51" customWidth="1"/>
    <col min="3" max="3" width="15.140625" style="1" customWidth="1"/>
    <col min="4" max="4" width="16.140625" style="1" customWidth="1"/>
    <col min="5" max="5" width="13.42578125" style="1" customWidth="1"/>
    <col min="6" max="6" width="14.7109375" style="1" customWidth="1"/>
    <col min="7" max="7" width="13.42578125" style="1" customWidth="1"/>
    <col min="8" max="16384" width="9.140625" style="1"/>
  </cols>
  <sheetData>
    <row r="2" spans="1:7" ht="104.25" customHeight="1" thickBot="1">
      <c r="A2" s="89" t="s">
        <v>106</v>
      </c>
      <c r="B2" s="89"/>
      <c r="C2" s="89"/>
      <c r="D2" s="89"/>
      <c r="E2" s="89"/>
      <c r="F2" s="89"/>
      <c r="G2" s="89"/>
    </row>
    <row r="3" spans="1:7" ht="126.75" thickBot="1">
      <c r="A3" s="58" t="s">
        <v>0</v>
      </c>
      <c r="B3" s="59" t="s">
        <v>1</v>
      </c>
      <c r="C3" s="60" t="s">
        <v>2</v>
      </c>
      <c r="D3" s="59" t="s">
        <v>103</v>
      </c>
      <c r="E3" s="61" t="s">
        <v>104</v>
      </c>
      <c r="F3" s="62" t="s">
        <v>105</v>
      </c>
      <c r="G3" s="63" t="s">
        <v>96</v>
      </c>
    </row>
    <row r="4" spans="1:7" ht="25.5" customHeight="1" thickBot="1">
      <c r="A4" s="2"/>
      <c r="B4" s="3" t="s">
        <v>3</v>
      </c>
      <c r="C4" s="64">
        <f>SUM(C5,C14,C16,C20,C26,C29,C31,C38,C41,C43,C49,C51,C53)</f>
        <v>1376063.9</v>
      </c>
      <c r="D4" s="64">
        <f>SUM(D5,D14,D16,D20,D26,D29,D31,D38,D41,D43,D49,D51,D53)</f>
        <v>635639.20000000007</v>
      </c>
      <c r="E4" s="52">
        <f t="shared" ref="E4" si="0">D4/C4*100</f>
        <v>46.192564167986681</v>
      </c>
      <c r="F4" s="64">
        <f>SUM(F5,F14,F16,F20,F26,F29,F31,F38,F41,F43,F49,F51,F53)</f>
        <v>450818.7</v>
      </c>
      <c r="G4" s="65">
        <f>F4/D4*100</f>
        <v>70.923678086562305</v>
      </c>
    </row>
    <row r="5" spans="1:7" s="7" customFormat="1" ht="31.5">
      <c r="A5" s="4" t="s">
        <v>4</v>
      </c>
      <c r="B5" s="5" t="s">
        <v>5</v>
      </c>
      <c r="C5" s="6">
        <f>SUM(C6:C13)</f>
        <v>75918.3</v>
      </c>
      <c r="D5" s="6">
        <f>SUM(D6:D13)</f>
        <v>29258.5</v>
      </c>
      <c r="E5" s="83">
        <f t="shared" ref="E5:E54" si="1">D5/C5*100</f>
        <v>38.539456231238049</v>
      </c>
      <c r="F5" s="67">
        <f>SUM(F6:F13)</f>
        <v>28505.700000000004</v>
      </c>
      <c r="G5" s="85">
        <f>F5/D5*100</f>
        <v>97.427072474665493</v>
      </c>
    </row>
    <row r="6" spans="1:7" ht="31.5">
      <c r="A6" s="8" t="s">
        <v>6</v>
      </c>
      <c r="B6" s="9" t="s">
        <v>7</v>
      </c>
      <c r="C6" s="10">
        <v>2428</v>
      </c>
      <c r="D6" s="10">
        <v>1042.8</v>
      </c>
      <c r="E6" s="10">
        <f t="shared" si="1"/>
        <v>42.948929159802304</v>
      </c>
      <c r="F6" s="68">
        <v>891.8</v>
      </c>
      <c r="G6" s="86">
        <f t="shared" ref="G6:G54" si="2">F6/D6*100</f>
        <v>85.51975450709628</v>
      </c>
    </row>
    <row r="7" spans="1:7" ht="110.25">
      <c r="A7" s="8" t="s">
        <v>8</v>
      </c>
      <c r="B7" s="11" t="s">
        <v>9</v>
      </c>
      <c r="C7" s="10">
        <v>1394.5</v>
      </c>
      <c r="D7" s="10">
        <v>682.7</v>
      </c>
      <c r="E7" s="10">
        <f t="shared" si="1"/>
        <v>48.956615274291863</v>
      </c>
      <c r="F7" s="68">
        <v>1535.4</v>
      </c>
      <c r="G7" s="86">
        <f t="shared" si="2"/>
        <v>224.9011278746155</v>
      </c>
    </row>
    <row r="8" spans="1:7" ht="78.75">
      <c r="A8" s="8" t="s">
        <v>10</v>
      </c>
      <c r="B8" s="9" t="s">
        <v>11</v>
      </c>
      <c r="C8" s="10">
        <v>52992.1</v>
      </c>
      <c r="D8" s="10">
        <v>19368.599999999999</v>
      </c>
      <c r="E8" s="10">
        <f t="shared" si="1"/>
        <v>36.54997631722464</v>
      </c>
      <c r="F8" s="68">
        <v>21006.9</v>
      </c>
      <c r="G8" s="86">
        <f t="shared" si="2"/>
        <v>108.45853598091759</v>
      </c>
    </row>
    <row r="9" spans="1:7">
      <c r="A9" s="8" t="s">
        <v>12</v>
      </c>
      <c r="B9" s="12" t="s">
        <v>13</v>
      </c>
      <c r="C9" s="10">
        <v>35</v>
      </c>
      <c r="D9" s="10">
        <v>0</v>
      </c>
      <c r="E9" s="10">
        <f t="shared" si="1"/>
        <v>0</v>
      </c>
      <c r="F9" s="68">
        <v>0</v>
      </c>
      <c r="G9" s="86">
        <v>0</v>
      </c>
    </row>
    <row r="10" spans="1:7" ht="94.5">
      <c r="A10" s="8" t="s">
        <v>14</v>
      </c>
      <c r="B10" s="12" t="s">
        <v>15</v>
      </c>
      <c r="C10" s="10">
        <v>15599</v>
      </c>
      <c r="D10" s="10">
        <v>7136.9</v>
      </c>
      <c r="E10" s="10">
        <f t="shared" si="1"/>
        <v>45.752291813577791</v>
      </c>
      <c r="F10" s="68">
        <v>4577.7</v>
      </c>
      <c r="G10" s="86">
        <f t="shared" si="2"/>
        <v>64.141293839061774</v>
      </c>
    </row>
    <row r="11" spans="1:7" ht="31.5">
      <c r="A11" s="8" t="s">
        <v>16</v>
      </c>
      <c r="B11" s="9" t="s">
        <v>17</v>
      </c>
      <c r="C11" s="10">
        <v>1389.9</v>
      </c>
      <c r="D11" s="10">
        <v>707.5</v>
      </c>
      <c r="E11" s="10">
        <f t="shared" si="1"/>
        <v>50.902942657745157</v>
      </c>
      <c r="F11" s="68">
        <v>493.9</v>
      </c>
      <c r="G11" s="86">
        <f t="shared" si="2"/>
        <v>69.809187279151942</v>
      </c>
    </row>
    <row r="12" spans="1:7">
      <c r="A12" s="8" t="s">
        <v>18</v>
      </c>
      <c r="B12" s="9" t="s">
        <v>19</v>
      </c>
      <c r="C12" s="10">
        <v>1336.8</v>
      </c>
      <c r="D12" s="10">
        <v>0</v>
      </c>
      <c r="E12" s="10">
        <f t="shared" si="1"/>
        <v>0</v>
      </c>
      <c r="F12" s="68">
        <v>0</v>
      </c>
      <c r="G12" s="86">
        <v>0</v>
      </c>
    </row>
    <row r="13" spans="1:7" ht="48" thickBot="1">
      <c r="A13" s="13" t="s">
        <v>20</v>
      </c>
      <c r="B13" s="14" t="s">
        <v>21</v>
      </c>
      <c r="C13" s="15">
        <v>743</v>
      </c>
      <c r="D13" s="15">
        <v>320</v>
      </c>
      <c r="E13" s="15">
        <f t="shared" si="1"/>
        <v>43.068640646029607</v>
      </c>
      <c r="F13" s="69">
        <v>0</v>
      </c>
      <c r="G13" s="86">
        <f t="shared" si="2"/>
        <v>0</v>
      </c>
    </row>
    <row r="14" spans="1:7" ht="16.5" thickBot="1">
      <c r="A14" s="56" t="s">
        <v>98</v>
      </c>
      <c r="B14" s="17" t="s">
        <v>97</v>
      </c>
      <c r="C14" s="18">
        <v>0</v>
      </c>
      <c r="D14" s="18">
        <v>0</v>
      </c>
      <c r="E14" s="18">
        <v>0</v>
      </c>
      <c r="F14" s="70">
        <f>F15</f>
        <v>440</v>
      </c>
      <c r="G14" s="19">
        <v>0</v>
      </c>
    </row>
    <row r="15" spans="1:7" ht="32.25" thickBot="1">
      <c r="A15" s="54" t="s">
        <v>99</v>
      </c>
      <c r="B15" s="55" t="s">
        <v>100</v>
      </c>
      <c r="C15" s="44">
        <v>0</v>
      </c>
      <c r="D15" s="44">
        <v>0</v>
      </c>
      <c r="E15" s="44">
        <v>0</v>
      </c>
      <c r="F15" s="71">
        <v>440</v>
      </c>
      <c r="G15" s="38">
        <v>0</v>
      </c>
    </row>
    <row r="16" spans="1:7" ht="63.75" thickBot="1">
      <c r="A16" s="16" t="s">
        <v>22</v>
      </c>
      <c r="B16" s="17" t="s">
        <v>23</v>
      </c>
      <c r="C16" s="18">
        <f>SUM(C17:C19)</f>
        <v>8099.3</v>
      </c>
      <c r="D16" s="18">
        <f>SUM(D17:D19)</f>
        <v>3591.7999999999997</v>
      </c>
      <c r="E16" s="18">
        <f>D16/C16*100</f>
        <v>44.347042336992082</v>
      </c>
      <c r="F16" s="70">
        <f>SUM(F17:F19)</f>
        <v>2288.3000000000002</v>
      </c>
      <c r="G16" s="66">
        <f t="shared" si="2"/>
        <v>63.709003842084755</v>
      </c>
    </row>
    <row r="17" spans="1:7" s="7" customFormat="1">
      <c r="A17" s="20" t="s">
        <v>24</v>
      </c>
      <c r="B17" s="11" t="s">
        <v>25</v>
      </c>
      <c r="C17" s="21">
        <v>790</v>
      </c>
      <c r="D17" s="21">
        <v>400.5</v>
      </c>
      <c r="E17" s="21">
        <f>D17/C17*100</f>
        <v>50.696202531645575</v>
      </c>
      <c r="F17" s="72">
        <v>517.6</v>
      </c>
      <c r="G17" s="86">
        <f t="shared" si="2"/>
        <v>129.23845193508114</v>
      </c>
    </row>
    <row r="18" spans="1:7" ht="94.5">
      <c r="A18" s="8" t="s">
        <v>26</v>
      </c>
      <c r="B18" s="11" t="s">
        <v>27</v>
      </c>
      <c r="C18" s="10">
        <v>5932.8</v>
      </c>
      <c r="D18" s="10">
        <v>2807.1</v>
      </c>
      <c r="E18" s="10">
        <f>D18/C18*100</f>
        <v>47.314927184466015</v>
      </c>
      <c r="F18" s="68">
        <v>1500.2</v>
      </c>
      <c r="G18" s="86">
        <f t="shared" si="2"/>
        <v>53.443055110256147</v>
      </c>
    </row>
    <row r="19" spans="1:7" ht="63.75" thickBot="1">
      <c r="A19" s="13" t="s">
        <v>28</v>
      </c>
      <c r="B19" s="23" t="s">
        <v>29</v>
      </c>
      <c r="C19" s="15">
        <v>1376.5</v>
      </c>
      <c r="D19" s="15">
        <v>384.2</v>
      </c>
      <c r="E19" s="15">
        <f>D19/C19*100</f>
        <v>27.911369415183433</v>
      </c>
      <c r="F19" s="69">
        <v>270.5</v>
      </c>
      <c r="G19" s="87">
        <f t="shared" si="2"/>
        <v>70.406038521603335</v>
      </c>
    </row>
    <row r="20" spans="1:7" s="7" customFormat="1" ht="16.5" thickBot="1">
      <c r="A20" s="16" t="s">
        <v>30</v>
      </c>
      <c r="B20" s="17" t="s">
        <v>31</v>
      </c>
      <c r="C20" s="18">
        <f>SUM(C22:C23,C24:C25)</f>
        <v>116905.2</v>
      </c>
      <c r="D20" s="24">
        <f>SUM(D22:D23,D24:D25)</f>
        <v>41545.800000000003</v>
      </c>
      <c r="E20" s="18">
        <f t="shared" si="1"/>
        <v>35.538025682347751</v>
      </c>
      <c r="F20" s="73">
        <f>SUM(F21:F23,F24:F25)</f>
        <v>28554.7</v>
      </c>
      <c r="G20" s="66">
        <f t="shared" si="2"/>
        <v>68.730653880777353</v>
      </c>
    </row>
    <row r="21" spans="1:7" s="7" customFormat="1" ht="31.5">
      <c r="A21" s="20" t="s">
        <v>101</v>
      </c>
      <c r="B21" s="53" t="s">
        <v>102</v>
      </c>
      <c r="C21" s="21">
        <v>0</v>
      </c>
      <c r="D21" s="57">
        <v>0</v>
      </c>
      <c r="E21" s="21">
        <v>0</v>
      </c>
      <c r="F21" s="74">
        <v>168</v>
      </c>
      <c r="G21" s="22">
        <v>0</v>
      </c>
    </row>
    <row r="22" spans="1:7" ht="31.5">
      <c r="A22" s="8" t="s">
        <v>32</v>
      </c>
      <c r="B22" s="11" t="s">
        <v>33</v>
      </c>
      <c r="C22" s="21">
        <v>467.1</v>
      </c>
      <c r="D22" s="21">
        <v>36.1</v>
      </c>
      <c r="E22" s="21">
        <f t="shared" si="1"/>
        <v>7.7285377863412537</v>
      </c>
      <c r="F22" s="72">
        <v>0</v>
      </c>
      <c r="G22" s="86">
        <f t="shared" si="2"/>
        <v>0</v>
      </c>
    </row>
    <row r="23" spans="1:7">
      <c r="A23" s="8" t="s">
        <v>34</v>
      </c>
      <c r="B23" s="9" t="s">
        <v>35</v>
      </c>
      <c r="C23" s="10">
        <v>4327.1000000000004</v>
      </c>
      <c r="D23" s="10">
        <v>2969.9</v>
      </c>
      <c r="E23" s="10">
        <f t="shared" si="1"/>
        <v>68.634882484805061</v>
      </c>
      <c r="F23" s="68">
        <v>2077</v>
      </c>
      <c r="G23" s="86">
        <f t="shared" si="2"/>
        <v>69.935014646957811</v>
      </c>
    </row>
    <row r="24" spans="1:7">
      <c r="A24" s="8" t="s">
        <v>36</v>
      </c>
      <c r="B24" s="25" t="s">
        <v>37</v>
      </c>
      <c r="C24" s="10">
        <v>55995.3</v>
      </c>
      <c r="D24" s="10">
        <v>16752.5</v>
      </c>
      <c r="E24" s="10">
        <f t="shared" si="1"/>
        <v>29.917689520370459</v>
      </c>
      <c r="F24" s="68">
        <v>11905.5</v>
      </c>
      <c r="G24" s="86">
        <f t="shared" si="2"/>
        <v>71.067004924638113</v>
      </c>
    </row>
    <row r="25" spans="1:7" ht="32.25" thickBot="1">
      <c r="A25" s="13" t="s">
        <v>38</v>
      </c>
      <c r="B25" s="14" t="s">
        <v>39</v>
      </c>
      <c r="C25" s="15">
        <v>56115.7</v>
      </c>
      <c r="D25" s="15">
        <v>21787.3</v>
      </c>
      <c r="E25" s="15">
        <f t="shared" si="1"/>
        <v>38.825676236775095</v>
      </c>
      <c r="F25" s="69">
        <v>14404.2</v>
      </c>
      <c r="G25" s="87">
        <f t="shared" si="2"/>
        <v>66.11282719749579</v>
      </c>
    </row>
    <row r="26" spans="1:7" s="7" customFormat="1" ht="32.25" thickBot="1">
      <c r="A26" s="16" t="s">
        <v>40</v>
      </c>
      <c r="B26" s="17" t="s">
        <v>41</v>
      </c>
      <c r="C26" s="18">
        <f>SUM(,C27:C28)</f>
        <v>105938.3</v>
      </c>
      <c r="D26" s="18">
        <f>SUM(,D27:D28)</f>
        <v>43619.5</v>
      </c>
      <c r="E26" s="18">
        <f>D26/C26*100</f>
        <v>41.174438328725302</v>
      </c>
      <c r="F26" s="70">
        <f>SUM(,F27:F28)</f>
        <v>5586.2</v>
      </c>
      <c r="G26" s="66">
        <f t="shared" si="2"/>
        <v>12.806657572874517</v>
      </c>
    </row>
    <row r="27" spans="1:7">
      <c r="A27" s="20" t="s">
        <v>42</v>
      </c>
      <c r="B27" s="26" t="s">
        <v>43</v>
      </c>
      <c r="C27" s="21">
        <v>51</v>
      </c>
      <c r="D27" s="21">
        <v>10.4</v>
      </c>
      <c r="E27" s="21">
        <f>D27/C27*100</f>
        <v>20.392156862745097</v>
      </c>
      <c r="F27" s="72">
        <v>39.9</v>
      </c>
      <c r="G27" s="86">
        <f t="shared" si="2"/>
        <v>383.65384615384613</v>
      </c>
    </row>
    <row r="28" spans="1:7" ht="16.5" thickBot="1">
      <c r="A28" s="13" t="s">
        <v>44</v>
      </c>
      <c r="B28" s="14" t="s">
        <v>45</v>
      </c>
      <c r="C28" s="15">
        <v>105887.3</v>
      </c>
      <c r="D28" s="15">
        <v>43609.1</v>
      </c>
      <c r="E28" s="15">
        <f>D28/C28*100</f>
        <v>41.184447993290981</v>
      </c>
      <c r="F28" s="69">
        <v>5546.3</v>
      </c>
      <c r="G28" s="87">
        <f t="shared" si="2"/>
        <v>12.718217069373136</v>
      </c>
    </row>
    <row r="29" spans="1:7" ht="32.25" thickBot="1">
      <c r="A29" s="16" t="s">
        <v>46</v>
      </c>
      <c r="B29" s="27" t="s">
        <v>47</v>
      </c>
      <c r="C29" s="18">
        <f>C30</f>
        <v>599</v>
      </c>
      <c r="D29" s="18">
        <f>D30</f>
        <v>145.6</v>
      </c>
      <c r="E29" s="18">
        <f>D29/C29*100</f>
        <v>24.307178631051752</v>
      </c>
      <c r="F29" s="70">
        <f>F30</f>
        <v>189.7</v>
      </c>
      <c r="G29" s="66">
        <f t="shared" si="2"/>
        <v>130.28846153846155</v>
      </c>
    </row>
    <row r="30" spans="1:7" ht="32.25" thickBot="1">
      <c r="A30" s="35" t="s">
        <v>48</v>
      </c>
      <c r="B30" s="28" t="s">
        <v>49</v>
      </c>
      <c r="C30" s="44">
        <v>599</v>
      </c>
      <c r="D30" s="44">
        <v>145.6</v>
      </c>
      <c r="E30" s="44">
        <f>D30/C30*100</f>
        <v>24.307178631051752</v>
      </c>
      <c r="F30" s="71">
        <v>189.7</v>
      </c>
      <c r="G30" s="87">
        <f t="shared" si="2"/>
        <v>130.28846153846155</v>
      </c>
    </row>
    <row r="31" spans="1:7" ht="16.5" thickBot="1">
      <c r="A31" s="16" t="s">
        <v>50</v>
      </c>
      <c r="B31" s="17" t="s">
        <v>51</v>
      </c>
      <c r="C31" s="24">
        <f>SUM(C32:C37)</f>
        <v>645426.6</v>
      </c>
      <c r="D31" s="24">
        <f>SUM(D32:D37)</f>
        <v>308901.69999999995</v>
      </c>
      <c r="E31" s="18">
        <f>SUM(E32:E33,E36:E36,E37)</f>
        <v>174.35557587812792</v>
      </c>
      <c r="F31" s="73">
        <f>SUM(F32:F37)</f>
        <v>216808.1</v>
      </c>
      <c r="G31" s="66">
        <f t="shared" si="2"/>
        <v>70.18676167855341</v>
      </c>
    </row>
    <row r="32" spans="1:7">
      <c r="A32" s="20" t="s">
        <v>52</v>
      </c>
      <c r="B32" s="29" t="s">
        <v>53</v>
      </c>
      <c r="C32" s="30">
        <v>177410.1</v>
      </c>
      <c r="D32" s="30">
        <v>92435.4</v>
      </c>
      <c r="E32" s="21">
        <f>D32/C32*100</f>
        <v>52.102670592035061</v>
      </c>
      <c r="F32" s="75">
        <v>53037</v>
      </c>
      <c r="G32" s="86">
        <f t="shared" si="2"/>
        <v>57.377368410803655</v>
      </c>
    </row>
    <row r="33" spans="1:7">
      <c r="A33" s="8" t="s">
        <v>54</v>
      </c>
      <c r="B33" s="9" t="s">
        <v>55</v>
      </c>
      <c r="C33" s="10">
        <v>384941.7</v>
      </c>
      <c r="D33" s="10">
        <v>178474.7</v>
      </c>
      <c r="E33" s="10">
        <f t="shared" si="1"/>
        <v>46.364085782340545</v>
      </c>
      <c r="F33" s="68">
        <v>133001.1</v>
      </c>
      <c r="G33" s="86">
        <f t="shared" si="2"/>
        <v>74.520982525814588</v>
      </c>
    </row>
    <row r="34" spans="1:7" ht="31.5">
      <c r="A34" s="8" t="s">
        <v>56</v>
      </c>
      <c r="B34" s="9" t="s">
        <v>57</v>
      </c>
      <c r="C34" s="10">
        <v>48111.6</v>
      </c>
      <c r="D34" s="10">
        <v>23439.3</v>
      </c>
      <c r="E34" s="10">
        <f>D34/C34*100</f>
        <v>48.718604245130074</v>
      </c>
      <c r="F34" s="68">
        <v>18112.5</v>
      </c>
      <c r="G34" s="86">
        <f t="shared" si="2"/>
        <v>77.27406535178099</v>
      </c>
    </row>
    <row r="35" spans="1:7" s="7" customFormat="1" ht="47.25">
      <c r="A35" s="8" t="s">
        <v>58</v>
      </c>
      <c r="B35" s="9" t="s">
        <v>59</v>
      </c>
      <c r="C35" s="10">
        <v>15.6</v>
      </c>
      <c r="D35" s="10">
        <v>15.6</v>
      </c>
      <c r="E35" s="10">
        <f>D35/C35*100</f>
        <v>100</v>
      </c>
      <c r="F35" s="68">
        <v>4.9000000000000004</v>
      </c>
      <c r="G35" s="86">
        <f t="shared" si="2"/>
        <v>31.410256410256416</v>
      </c>
    </row>
    <row r="36" spans="1:7" ht="31.5">
      <c r="A36" s="8" t="s">
        <v>60</v>
      </c>
      <c r="B36" s="9" t="s">
        <v>61</v>
      </c>
      <c r="C36" s="10">
        <v>5323.4</v>
      </c>
      <c r="D36" s="10">
        <v>1740.4</v>
      </c>
      <c r="E36" s="10">
        <f t="shared" si="1"/>
        <v>32.693391441559911</v>
      </c>
      <c r="F36" s="68">
        <v>862.7</v>
      </c>
      <c r="G36" s="86">
        <f t="shared" si="2"/>
        <v>49.569064582854516</v>
      </c>
    </row>
    <row r="37" spans="1:7" ht="32.25" thickBot="1">
      <c r="A37" s="13" t="s">
        <v>62</v>
      </c>
      <c r="B37" s="14" t="s">
        <v>63</v>
      </c>
      <c r="C37" s="15">
        <v>29624.2</v>
      </c>
      <c r="D37" s="15">
        <v>12796.3</v>
      </c>
      <c r="E37" s="15">
        <f t="shared" si="1"/>
        <v>43.195428062192391</v>
      </c>
      <c r="F37" s="69">
        <v>11789.9</v>
      </c>
      <c r="G37" s="87">
        <f t="shared" si="2"/>
        <v>92.135226588935865</v>
      </c>
    </row>
    <row r="38" spans="1:7" ht="32.25" thickBot="1">
      <c r="A38" s="16" t="s">
        <v>64</v>
      </c>
      <c r="B38" s="17" t="s">
        <v>65</v>
      </c>
      <c r="C38" s="31">
        <f>SUM(C39,C40)</f>
        <v>141804.70000000001</v>
      </c>
      <c r="D38" s="31">
        <f>SUM(D39,D40)</f>
        <v>82144.400000000009</v>
      </c>
      <c r="E38" s="84">
        <f t="shared" si="1"/>
        <v>57.927840191474608</v>
      </c>
      <c r="F38" s="76">
        <f>SUM(F39,F40)</f>
        <v>46922.200000000004</v>
      </c>
      <c r="G38" s="66">
        <f t="shared" si="2"/>
        <v>57.121605368107865</v>
      </c>
    </row>
    <row r="39" spans="1:7">
      <c r="A39" s="20" t="s">
        <v>66</v>
      </c>
      <c r="B39" s="11" t="s">
        <v>67</v>
      </c>
      <c r="C39" s="32">
        <v>130566.2</v>
      </c>
      <c r="D39" s="32">
        <v>77966.3</v>
      </c>
      <c r="E39" s="21">
        <f t="shared" si="1"/>
        <v>59.713999488382143</v>
      </c>
      <c r="F39" s="77">
        <v>39534.400000000001</v>
      </c>
      <c r="G39" s="86">
        <f t="shared" si="2"/>
        <v>50.707036245146938</v>
      </c>
    </row>
    <row r="40" spans="1:7" s="7" customFormat="1" ht="32.25" thickBot="1">
      <c r="A40" s="13" t="s">
        <v>68</v>
      </c>
      <c r="B40" s="14" t="s">
        <v>69</v>
      </c>
      <c r="C40" s="33">
        <v>11238.5</v>
      </c>
      <c r="D40" s="33">
        <v>4178.1000000000004</v>
      </c>
      <c r="E40" s="15">
        <f t="shared" si="1"/>
        <v>37.176669484361796</v>
      </c>
      <c r="F40" s="78">
        <v>7387.8</v>
      </c>
      <c r="G40" s="87">
        <f t="shared" si="2"/>
        <v>176.82200043081781</v>
      </c>
    </row>
    <row r="41" spans="1:7" ht="16.5" thickBot="1">
      <c r="A41" s="16" t="s">
        <v>70</v>
      </c>
      <c r="B41" s="17" t="s">
        <v>71</v>
      </c>
      <c r="C41" s="34">
        <f>C42</f>
        <v>2528.9</v>
      </c>
      <c r="D41" s="34">
        <f>D42</f>
        <v>0</v>
      </c>
      <c r="E41" s="18">
        <f>D41/C41*100</f>
        <v>0</v>
      </c>
      <c r="F41" s="79">
        <f>F42</f>
        <v>0</v>
      </c>
      <c r="G41" s="66">
        <v>0</v>
      </c>
    </row>
    <row r="42" spans="1:7" ht="32.25" thickBot="1">
      <c r="A42" s="35" t="s">
        <v>72</v>
      </c>
      <c r="B42" s="36" t="s">
        <v>73</v>
      </c>
      <c r="C42" s="37">
        <v>2528.9</v>
      </c>
      <c r="D42" s="37">
        <v>0</v>
      </c>
      <c r="E42" s="44">
        <f>D42/C42*100</f>
        <v>0</v>
      </c>
      <c r="F42" s="80">
        <v>0</v>
      </c>
      <c r="G42" s="87">
        <v>0</v>
      </c>
    </row>
    <row r="43" spans="1:7" ht="16.5" thickBot="1">
      <c r="A43" s="16" t="s">
        <v>74</v>
      </c>
      <c r="B43" s="17" t="s">
        <v>75</v>
      </c>
      <c r="C43" s="31">
        <f>SUM(C44,C45,C46,C47,C48)</f>
        <v>206859.59999999998</v>
      </c>
      <c r="D43" s="31">
        <f>SUM(D44,D45,D46,D47,D48)</f>
        <v>92331.1</v>
      </c>
      <c r="E43" s="84">
        <f t="shared" si="1"/>
        <v>44.63467008541059</v>
      </c>
      <c r="F43" s="76">
        <f>SUM(F44,F45,F46,F47,F48)</f>
        <v>93692</v>
      </c>
      <c r="G43" s="66">
        <f t="shared" si="2"/>
        <v>101.47393456809243</v>
      </c>
    </row>
    <row r="44" spans="1:7" s="7" customFormat="1" ht="63">
      <c r="A44" s="20" t="s">
        <v>76</v>
      </c>
      <c r="B44" s="39" t="s">
        <v>77</v>
      </c>
      <c r="C44" s="21">
        <v>4309</v>
      </c>
      <c r="D44" s="21">
        <v>2308.4</v>
      </c>
      <c r="E44" s="21">
        <f t="shared" si="1"/>
        <v>53.571594337433282</v>
      </c>
      <c r="F44" s="77">
        <v>2005.1</v>
      </c>
      <c r="G44" s="86">
        <f t="shared" si="2"/>
        <v>86.861029284352782</v>
      </c>
    </row>
    <row r="45" spans="1:7" ht="31.5">
      <c r="A45" s="8" t="s">
        <v>78</v>
      </c>
      <c r="B45" s="9" t="s">
        <v>79</v>
      </c>
      <c r="C45" s="40">
        <v>56985</v>
      </c>
      <c r="D45" s="40">
        <v>23745.200000000001</v>
      </c>
      <c r="E45" s="10">
        <f t="shared" si="1"/>
        <v>41.66921119592876</v>
      </c>
      <c r="F45" s="81">
        <v>19540.8</v>
      </c>
      <c r="G45" s="86">
        <f t="shared" si="2"/>
        <v>82.293684618364978</v>
      </c>
    </row>
    <row r="46" spans="1:7" ht="31.5">
      <c r="A46" s="8" t="s">
        <v>80</v>
      </c>
      <c r="B46" s="9" t="s">
        <v>81</v>
      </c>
      <c r="C46" s="40">
        <v>87677.6</v>
      </c>
      <c r="D46" s="40">
        <v>44179.3</v>
      </c>
      <c r="E46" s="10">
        <f t="shared" si="1"/>
        <v>50.38835460824658</v>
      </c>
      <c r="F46" s="81">
        <v>40622.6</v>
      </c>
      <c r="G46" s="86">
        <f t="shared" si="2"/>
        <v>91.949397115843837</v>
      </c>
    </row>
    <row r="47" spans="1:7">
      <c r="A47" s="8" t="s">
        <v>82</v>
      </c>
      <c r="B47" s="9" t="s">
        <v>83</v>
      </c>
      <c r="C47" s="40">
        <v>46189.7</v>
      </c>
      <c r="D47" s="40">
        <v>17073.099999999999</v>
      </c>
      <c r="E47" s="10">
        <f t="shared" si="1"/>
        <v>36.963002574166971</v>
      </c>
      <c r="F47" s="78">
        <v>26797.1</v>
      </c>
      <c r="G47" s="86">
        <f t="shared" si="2"/>
        <v>156.95509309967142</v>
      </c>
    </row>
    <row r="48" spans="1:7" ht="32.25" thickBot="1">
      <c r="A48" s="13" t="s">
        <v>84</v>
      </c>
      <c r="B48" s="14" t="s">
        <v>85</v>
      </c>
      <c r="C48" s="33">
        <v>11698.3</v>
      </c>
      <c r="D48" s="33">
        <v>5025.1000000000004</v>
      </c>
      <c r="E48" s="15">
        <f t="shared" si="1"/>
        <v>42.955814092645944</v>
      </c>
      <c r="F48" s="78">
        <v>4726.3999999999996</v>
      </c>
      <c r="G48" s="87">
        <f t="shared" si="2"/>
        <v>94.055839684782384</v>
      </c>
    </row>
    <row r="49" spans="1:7" ht="32.25" thickBot="1">
      <c r="A49" s="41">
        <v>1100</v>
      </c>
      <c r="B49" s="42" t="s">
        <v>86</v>
      </c>
      <c r="C49" s="18">
        <f>SUM(C50:C50)</f>
        <v>45837</v>
      </c>
      <c r="D49" s="18">
        <f>SUM(D50:D50)</f>
        <v>22426</v>
      </c>
      <c r="E49" s="18">
        <f t="shared" si="1"/>
        <v>48.925540502214368</v>
      </c>
      <c r="F49" s="70">
        <f>SUM(F50:F50)</f>
        <v>16651.099999999999</v>
      </c>
      <c r="G49" s="66">
        <f t="shared" si="2"/>
        <v>74.249085882457848</v>
      </c>
    </row>
    <row r="50" spans="1:7" ht="16.5" thickBot="1">
      <c r="A50" s="35">
        <v>1101</v>
      </c>
      <c r="B50" s="43" t="s">
        <v>87</v>
      </c>
      <c r="C50" s="44">
        <v>45837</v>
      </c>
      <c r="D50" s="44">
        <v>22426</v>
      </c>
      <c r="E50" s="44">
        <f t="shared" si="1"/>
        <v>48.925540502214368</v>
      </c>
      <c r="F50" s="71">
        <v>16651.099999999999</v>
      </c>
      <c r="G50" s="87">
        <f t="shared" si="2"/>
        <v>74.249085882457848</v>
      </c>
    </row>
    <row r="51" spans="1:7" ht="32.25" thickBot="1">
      <c r="A51" s="16" t="s">
        <v>88</v>
      </c>
      <c r="B51" s="45" t="s">
        <v>89</v>
      </c>
      <c r="C51" s="18">
        <f>C52</f>
        <v>494</v>
      </c>
      <c r="D51" s="18">
        <f>D52</f>
        <v>266.8</v>
      </c>
      <c r="E51" s="18">
        <f>D51/C51*100</f>
        <v>54.008097165991906</v>
      </c>
      <c r="F51" s="70">
        <f>F52</f>
        <v>302.7</v>
      </c>
      <c r="G51" s="66">
        <f t="shared" si="2"/>
        <v>113.45577211394303</v>
      </c>
    </row>
    <row r="52" spans="1:7" ht="32.25" thickBot="1">
      <c r="A52" s="35" t="s">
        <v>90</v>
      </c>
      <c r="B52" s="46" t="s">
        <v>91</v>
      </c>
      <c r="C52" s="44">
        <v>494</v>
      </c>
      <c r="D52" s="44">
        <v>266.8</v>
      </c>
      <c r="E52" s="44">
        <f>D52/C52*100</f>
        <v>54.008097165991906</v>
      </c>
      <c r="F52" s="71">
        <v>302.7</v>
      </c>
      <c r="G52" s="87">
        <f t="shared" si="2"/>
        <v>113.45577211394303</v>
      </c>
    </row>
    <row r="53" spans="1:7" s="7" customFormat="1" ht="32.25" thickBot="1">
      <c r="A53" s="16" t="s">
        <v>92</v>
      </c>
      <c r="B53" s="47" t="s">
        <v>93</v>
      </c>
      <c r="C53" s="31">
        <f>SUM(C54:C54)</f>
        <v>25653</v>
      </c>
      <c r="D53" s="31">
        <f>SUM(D54:D54)</f>
        <v>11408</v>
      </c>
      <c r="E53" s="84">
        <f t="shared" si="1"/>
        <v>44.470432308112109</v>
      </c>
      <c r="F53" s="76">
        <f>SUM(F54:F54)</f>
        <v>10878</v>
      </c>
      <c r="G53" s="66">
        <f t="shared" si="2"/>
        <v>95.354137447405336</v>
      </c>
    </row>
    <row r="54" spans="1:7" ht="95.25" thickBot="1">
      <c r="A54" s="48" t="s">
        <v>94</v>
      </c>
      <c r="B54" s="49" t="s">
        <v>95</v>
      </c>
      <c r="C54" s="50">
        <v>25653</v>
      </c>
      <c r="D54" s="50">
        <v>11408</v>
      </c>
      <c r="E54" s="50">
        <f t="shared" si="1"/>
        <v>44.470432308112109</v>
      </c>
      <c r="F54" s="82">
        <v>10878</v>
      </c>
      <c r="G54" s="88">
        <f t="shared" si="2"/>
        <v>95.354137447405336</v>
      </c>
    </row>
  </sheetData>
  <mergeCells count="1"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полугодие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ufbp_budg1</dc:creator>
  <cp:lastModifiedBy>ufbp_budg1</cp:lastModifiedBy>
  <cp:lastPrinted>2023-03-31T06:53:12Z</cp:lastPrinted>
  <dcterms:created xsi:type="dcterms:W3CDTF">2023-03-30T12:32:29Z</dcterms:created>
  <dcterms:modified xsi:type="dcterms:W3CDTF">2023-04-07T05:36:20Z</dcterms:modified>
</cp:coreProperties>
</file>