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75"/>
  </bookViews>
  <sheets>
    <sheet name="9 месяцев" sheetId="3" r:id="rId1"/>
  </sheets>
  <calcPr calcId="125725"/>
</workbook>
</file>

<file path=xl/calcChain.xml><?xml version="1.0" encoding="utf-8"?>
<calcChain xmlns="http://schemas.openxmlformats.org/spreadsheetml/2006/main">
  <c r="F20" i="3"/>
  <c r="G20" s="1"/>
  <c r="F14"/>
  <c r="G17"/>
  <c r="G18"/>
  <c r="G19"/>
  <c r="G22"/>
  <c r="G23"/>
  <c r="G24"/>
  <c r="G25"/>
  <c r="G26"/>
  <c r="G27"/>
  <c r="G28"/>
  <c r="G30"/>
  <c r="G32"/>
  <c r="G33"/>
  <c r="G34"/>
  <c r="G35"/>
  <c r="G36"/>
  <c r="G37"/>
  <c r="G39"/>
  <c r="G40"/>
  <c r="G44"/>
  <c r="G45"/>
  <c r="G46"/>
  <c r="G47"/>
  <c r="G48"/>
  <c r="G50"/>
  <c r="G52"/>
  <c r="G54"/>
  <c r="G8"/>
  <c r="G10"/>
  <c r="G11"/>
  <c r="G13"/>
  <c r="G7"/>
  <c r="G6"/>
  <c r="F53"/>
  <c r="G53" s="1"/>
  <c r="F51"/>
  <c r="G51" s="1"/>
  <c r="F49"/>
  <c r="G49" s="1"/>
  <c r="F43"/>
  <c r="G43" s="1"/>
  <c r="F41"/>
  <c r="F38"/>
  <c r="G38" s="1"/>
  <c r="F31"/>
  <c r="G31" s="1"/>
  <c r="F29"/>
  <c r="G29" s="1"/>
  <c r="F26"/>
  <c r="F16"/>
  <c r="G16" s="1"/>
  <c r="F5"/>
  <c r="F4" l="1"/>
  <c r="E54"/>
  <c r="E53"/>
  <c r="D53"/>
  <c r="C53"/>
  <c r="E52"/>
  <c r="E51"/>
  <c r="D51"/>
  <c r="C51"/>
  <c r="E50"/>
  <c r="E49"/>
  <c r="D49"/>
  <c r="C49"/>
  <c r="E48"/>
  <c r="E47"/>
  <c r="E46"/>
  <c r="E45"/>
  <c r="E44"/>
  <c r="E43"/>
  <c r="D43"/>
  <c r="C43"/>
  <c r="E42"/>
  <c r="E41"/>
  <c r="D41"/>
  <c r="C41"/>
  <c r="E40"/>
  <c r="E39"/>
  <c r="D38"/>
  <c r="E38" s="1"/>
  <c r="C38"/>
  <c r="E37"/>
  <c r="E36"/>
  <c r="E35"/>
  <c r="E34"/>
  <c r="E33"/>
  <c r="E31" s="1"/>
  <c r="E32"/>
  <c r="D31"/>
  <c r="C31"/>
  <c r="E30"/>
  <c r="D29"/>
  <c r="C29"/>
  <c r="E29" s="1"/>
  <c r="E28"/>
  <c r="E27"/>
  <c r="D26"/>
  <c r="E26" s="1"/>
  <c r="C26"/>
  <c r="E25"/>
  <c r="E24"/>
  <c r="E23"/>
  <c r="E22"/>
  <c r="D20"/>
  <c r="C20"/>
  <c r="E20" s="1"/>
  <c r="E19"/>
  <c r="E18"/>
  <c r="E17"/>
  <c r="E16"/>
  <c r="D16"/>
  <c r="C16"/>
  <c r="E13"/>
  <c r="E12"/>
  <c r="E11"/>
  <c r="E10"/>
  <c r="E9"/>
  <c r="E8"/>
  <c r="E7"/>
  <c r="E6"/>
  <c r="D5"/>
  <c r="E5" s="1"/>
  <c r="C5"/>
  <c r="G5" l="1"/>
  <c r="D4"/>
  <c r="E4" s="1"/>
  <c r="C4"/>
  <c r="G4" l="1"/>
</calcChain>
</file>

<file path=xl/sharedStrings.xml><?xml version="1.0" encoding="utf-8"?>
<sst xmlns="http://schemas.openxmlformats.org/spreadsheetml/2006/main" count="107" uniqueCount="107">
  <si>
    <t>Код</t>
  </si>
  <si>
    <t>Наименование разделов, подразделов</t>
  </si>
  <si>
    <t>Утвержденные бюджетные назначения на 2022 год, тыс. руб.</t>
  </si>
  <si>
    <t>Расходы бюджета - всего</t>
  </si>
  <si>
    <t>0100</t>
  </si>
  <si>
    <t>Общегосударственные вопросы</t>
  </si>
  <si>
    <t>0102</t>
  </si>
  <si>
    <t>Функционирование  высшего должностного лица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</si>
  <si>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</si>
  <si>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</si>
  <si>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</si>
  <si>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</si>
  <si>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</si>
  <si>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</si>
  <si>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</si>
  <si>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</si>
  <si>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</si>
  <si>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 xml:space="preserve">Обеспечение проведения выборов и референдумов </t>
  </si>
  <si>
    <t>0111</t>
  </si>
  <si>
    <t>*Резервные фонды</t>
  </si>
  <si>
    <t>0113</t>
  </si>
  <si>
    <t xml:space="preserve">Другие общегосударственные вопросы 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</si>
  <si>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</si>
  <si>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</si>
  <si>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</si>
  <si>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</si>
  <si>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</si>
  <si>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</si>
  <si>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</si>
  <si>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</si>
  <si>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</si>
  <si>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</si>
  <si>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</si>
  <si>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Сельское хозяйство и рыболовство </t>
  </si>
  <si>
    <t>0408</t>
  </si>
  <si>
    <t xml:space="preserve">Транспорт 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</si>
  <si>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</si>
  <si>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</si>
  <si>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</si>
  <si>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</si>
  <si>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</si>
  <si>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</si>
  <si>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</si>
  <si>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</si>
  <si>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</si>
  <si>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</si>
  <si>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</si>
  <si>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</si>
  <si>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</si>
  <si>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</si>
  <si>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</si>
  <si>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 xml:space="preserve">Образование </t>
  </si>
  <si>
    <t>0701</t>
  </si>
  <si>
    <t>Дошкольное образование</t>
  </si>
  <si>
    <t>0702</t>
  </si>
  <si>
    <t xml:space="preserve">Общее образование </t>
  </si>
  <si>
    <t>0703</t>
  </si>
  <si>
    <t>Дополнительное образование</t>
  </si>
  <si>
    <t>0705</t>
  </si>
  <si>
    <t>Профессиональная подготовка, переподготовка и повышение квалификации</t>
  </si>
  <si>
    <t>0707</t>
  </si>
  <si>
    <t xml:space="preserve">Молодежная политика и оздоровление детей </t>
  </si>
  <si>
    <t>0709</t>
  </si>
  <si>
    <t>Другие вопросы в области образования</t>
  </si>
  <si>
    <t>0800</t>
  </si>
  <si>
    <t xml:space="preserve">Культура и кинематография  </t>
  </si>
  <si>
    <t>0801</t>
  </si>
  <si>
    <t>Культура</t>
  </si>
  <si>
    <t>0804</t>
  </si>
  <si>
    <t xml:space="preserve">Другие вопросы в области культуры и кинематографии 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</si>
  <si>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</si>
  <si>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</si>
  <si>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</si>
  <si>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</si>
  <si>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</si>
  <si>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</si>
  <si>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</si>
  <si>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Доплаты к пенсиям государственных служащих  субъектов РФ и муниципальных служащих</t>
  </si>
  <si>
    <t>1002</t>
  </si>
  <si>
    <t xml:space="preserve">Социальное обслуживание населения </t>
  </si>
  <si>
    <t>1003</t>
  </si>
  <si>
    <t>Социальное обеспечение населения</t>
  </si>
  <si>
    <t>1004</t>
  </si>
  <si>
    <t>Охрана семьи и детства</t>
  </si>
  <si>
    <t>1006</t>
  </si>
  <si>
    <t xml:space="preserve">Другие вопросы в области социальной политики </t>
  </si>
  <si>
    <t xml:space="preserve">Физическая культура и спорт </t>
  </si>
  <si>
    <t>Физическая культура</t>
  </si>
  <si>
    <t>1200</t>
  </si>
  <si>
    <t>Средства массовой информации</t>
  </si>
  <si>
    <t>1202</t>
  </si>
  <si>
    <t>Периодическая печать и издательства</t>
  </si>
  <si>
    <t>1400</t>
  </si>
  <si>
    <t>Межбюджетные трансферты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</si>
  <si>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</si>
  <si>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</si>
  <si>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Фактическое исполнение по состоянию на 01.10.2022 года, тыс. руб.</t>
  </si>
  <si>
    <t>% исполнения годового плана по состоянию на 01.10.2022 года</t>
  </si>
  <si>
    <t>Темпы роста
к соответствующему периоду прошлого года, %</t>
  </si>
  <si>
    <t>Национальная оборона</t>
  </si>
  <si>
    <t>0200</t>
  </si>
  <si>
    <t>0203</t>
  </si>
  <si>
    <t>Мобилизационная и вневойсковая подготовка</t>
  </si>
  <si>
    <t>0401</t>
  </si>
  <si>
    <t>Общеэкономические вопросы</t>
  </si>
  <si>
    <t>Фактическое исполнение по состоянию на 01.10.2021 года, тыс.руб.</t>
  </si>
  <si>
    <t>Сведения об исполнении бюджета муниципального района "Краснояружский район" по разделам и подразделам классификации расходов бюджета за 9 месяцев 2022 года в сравнении с запланированными значениями на соответствующий финансовый годм и с соответствующим периодом прошлого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</si>
</sst>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</cellStyleXfs>
  <cellXfs count="79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3" fontId="3" fillId="0" borderId="2" xfId="1" applyNumberFormat="1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center"/>
    </xf>
    <xf numFmtId="0" fontId="4" fillId="2" borderId="5" xfId="1" applyNumberFormat="1" applyFont="1" applyFill="1" applyBorder="1" applyAlignment="1">
      <alignment horizontal="left" vertical="center" wrapText="1" readingOrder="1"/>
    </xf>
    <xf numFmtId="164" fontId="4" fillId="2" borderId="5" xfId="1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/>
    <xf numFmtId="0" fontId="3" fillId="0" borderId="8" xfId="0" applyFont="1" applyFill="1" applyBorder="1" applyAlignment="1">
      <alignment vertical="center" wrapText="1"/>
    </xf>
    <xf numFmtId="49" fontId="3" fillId="0" borderId="11" xfId="2" applyNumberFormat="1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164" fontId="3" fillId="0" borderId="13" xfId="0" applyNumberFormat="1" applyFont="1" applyFill="1" applyBorder="1" applyAlignment="1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164" fontId="4" fillId="0" borderId="5" xfId="0" applyNumberFormat="1" applyFont="1" applyFill="1" applyBorder="1" applyAlignment="1"/>
    <xf numFmtId="164" fontId="4" fillId="0" borderId="6" xfId="0" applyNumberFormat="1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/>
    <xf numFmtId="164" fontId="3" fillId="0" borderId="9" xfId="0" applyNumberFormat="1" applyFont="1" applyFill="1" applyBorder="1" applyAlignment="1"/>
    <xf numFmtId="49" fontId="3" fillId="0" borderId="13" xfId="2" applyNumberFormat="1" applyFont="1" applyFill="1" applyBorder="1" applyAlignment="1" applyProtection="1">
      <alignment horizontal="left" vertical="center" wrapText="1"/>
    </xf>
    <xf numFmtId="164" fontId="4" fillId="3" borderId="5" xfId="0" applyNumberFormat="1" applyFont="1" applyFill="1" applyBorder="1" applyAlignment="1"/>
    <xf numFmtId="0" fontId="3" fillId="0" borderId="11" xfId="0" applyFont="1" applyFill="1" applyBorder="1" applyAlignment="1">
      <alignment horizontal="left" vertical="center" wrapText="1"/>
    </xf>
    <xf numFmtId="49" fontId="3" fillId="0" borderId="8" xfId="2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>
      <alignment horizontal="justify" vertical="center" wrapText="1"/>
    </xf>
    <xf numFmtId="0" fontId="3" fillId="0" borderId="14" xfId="0" applyNumberFormat="1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left" wrapText="1"/>
    </xf>
    <xf numFmtId="164" fontId="3" fillId="0" borderId="8" xfId="0" applyNumberFormat="1" applyFont="1" applyFill="1" applyBorder="1" applyAlignment="1">
      <alignment horizontal="right" wrapText="1"/>
    </xf>
    <xf numFmtId="164" fontId="4" fillId="0" borderId="5" xfId="0" applyNumberFormat="1" applyFont="1" applyFill="1" applyBorder="1" applyAlignment="1">
      <alignment horizontal="right" wrapText="1"/>
    </xf>
    <xf numFmtId="164" fontId="3" fillId="0" borderId="8" xfId="0" applyNumberFormat="1" applyFont="1" applyFill="1" applyBorder="1" applyAlignment="1">
      <alignment wrapText="1"/>
    </xf>
    <xf numFmtId="164" fontId="3" fillId="0" borderId="13" xfId="0" applyNumberFormat="1" applyFont="1" applyFill="1" applyBorder="1" applyAlignment="1">
      <alignment wrapText="1"/>
    </xf>
    <xf numFmtId="164" fontId="4" fillId="0" borderId="5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164" fontId="3" fillId="0" borderId="14" xfId="0" applyNumberFormat="1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/>
    <xf numFmtId="49" fontId="4" fillId="0" borderId="5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164" fontId="3" fillId="0" borderId="19" xfId="0" applyNumberFormat="1" applyFont="1" applyFill="1" applyBorder="1" applyAlignment="1"/>
    <xf numFmtId="0" fontId="3" fillId="0" borderId="0" xfId="0" applyFont="1" applyFill="1" applyBorder="1" applyAlignment="1">
      <alignment horizontal="left" vertical="center"/>
    </xf>
    <xf numFmtId="164" fontId="4" fillId="2" borderId="20" xfId="1" applyNumberFormat="1" applyFont="1" applyFill="1" applyBorder="1" applyAlignment="1">
      <alignment horizontal="right" vertical="center" wrapText="1" readingOrder="1"/>
    </xf>
    <xf numFmtId="164" fontId="3" fillId="0" borderId="22" xfId="0" applyNumberFormat="1" applyFont="1" applyFill="1" applyBorder="1" applyAlignment="1"/>
    <xf numFmtId="164" fontId="3" fillId="0" borderId="23" xfId="0" applyNumberFormat="1" applyFont="1" applyFill="1" applyBorder="1" applyAlignment="1"/>
    <xf numFmtId="164" fontId="4" fillId="0" borderId="20" xfId="0" applyNumberFormat="1" applyFont="1" applyFill="1" applyBorder="1" applyAlignment="1"/>
    <xf numFmtId="164" fontId="3" fillId="0" borderId="21" xfId="0" applyNumberFormat="1" applyFont="1" applyFill="1" applyBorder="1" applyAlignment="1"/>
    <xf numFmtId="164" fontId="4" fillId="0" borderId="20" xfId="0" applyNumberFormat="1" applyFont="1" applyFill="1" applyBorder="1" applyAlignment="1">
      <alignment horizontal="right"/>
    </xf>
    <xf numFmtId="164" fontId="3" fillId="0" borderId="24" xfId="0" applyNumberFormat="1" applyFont="1" applyFill="1" applyBorder="1" applyAlignment="1"/>
    <xf numFmtId="164" fontId="3" fillId="0" borderId="25" xfId="0" applyNumberFormat="1" applyFont="1" applyFill="1" applyBorder="1" applyAlignment="1"/>
    <xf numFmtId="0" fontId="3" fillId="0" borderId="8" xfId="1" applyNumberFormat="1" applyFont="1" applyFill="1" applyBorder="1" applyAlignment="1">
      <alignment horizontal="left" vertical="center" wrapText="1" readingOrder="1"/>
    </xf>
    <xf numFmtId="0" fontId="3" fillId="0" borderId="15" xfId="0" quotePrefix="1" applyFont="1" applyFill="1" applyBorder="1" applyAlignment="1">
      <alignment horizontal="center" vertical="center"/>
    </xf>
    <xf numFmtId="0" fontId="3" fillId="0" borderId="14" xfId="1" applyNumberFormat="1" applyFont="1" applyFill="1" applyBorder="1" applyAlignment="1">
      <alignment horizontal="left" vertical="center" wrapText="1" readingOrder="1"/>
    </xf>
    <xf numFmtId="0" fontId="4" fillId="0" borderId="4" xfId="0" quotePrefix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164" fontId="3" fillId="3" borderId="8" xfId="0" applyNumberFormat="1" applyFont="1" applyFill="1" applyBorder="1" applyAlignment="1"/>
    <xf numFmtId="0" fontId="3" fillId="0" borderId="5" xfId="1" applyNumberFormat="1" applyFont="1" applyFill="1" applyBorder="1" applyAlignment="1">
      <alignment horizontal="center" vertical="center" wrapText="1" readingOrder="1"/>
    </xf>
    <xf numFmtId="164" fontId="4" fillId="4" borderId="6" xfId="0" applyNumberFormat="1" applyFont="1" applyFill="1" applyBorder="1" applyAlignment="1">
      <alignment vertical="center"/>
    </xf>
    <xf numFmtId="164" fontId="4" fillId="5" borderId="6" xfId="0" applyNumberFormat="1" applyFont="1" applyFill="1" applyBorder="1" applyAlignment="1"/>
    <xf numFmtId="164" fontId="4" fillId="0" borderId="28" xfId="0" applyNumberFormat="1" applyFont="1" applyFill="1" applyBorder="1" applyAlignment="1"/>
    <xf numFmtId="164" fontId="3" fillId="0" borderId="29" xfId="0" applyNumberFormat="1" applyFont="1" applyFill="1" applyBorder="1" applyAlignment="1"/>
    <xf numFmtId="164" fontId="3" fillId="3" borderId="27" xfId="0" applyNumberFormat="1" applyFont="1" applyFill="1" applyBorder="1" applyAlignment="1"/>
    <xf numFmtId="164" fontId="3" fillId="5" borderId="9" xfId="0" applyNumberFormat="1" applyFont="1" applyFill="1" applyBorder="1" applyAlignment="1"/>
    <xf numFmtId="164" fontId="3" fillId="5" borderId="16" xfId="0" applyNumberFormat="1" applyFont="1" applyFill="1" applyBorder="1" applyAlignment="1"/>
    <xf numFmtId="164" fontId="3" fillId="5" borderId="26" xfId="0" applyNumberFormat="1" applyFont="1" applyFill="1" applyBorder="1" applyAlignment="1"/>
    <xf numFmtId="164" fontId="3" fillId="0" borderId="3" xfId="1" applyNumberFormat="1" applyFont="1" applyFill="1" applyBorder="1" applyAlignment="1">
      <alignment horizontal="center" vertical="center" wrapText="1" readingOrder="1"/>
    </xf>
    <xf numFmtId="2" fontId="3" fillId="0" borderId="31" xfId="1" applyNumberFormat="1" applyFont="1" applyFill="1" applyBorder="1" applyAlignment="1">
      <alignment horizontal="center" vertical="center" wrapText="1" readingOrder="1"/>
    </xf>
    <xf numFmtId="164" fontId="3" fillId="0" borderId="3" xfId="0" applyNumberFormat="1" applyFont="1" applyFill="1" applyBorder="1" applyAlignment="1"/>
    <xf numFmtId="0" fontId="2" fillId="0" borderId="30" xfId="1" applyNumberFormat="1" applyFont="1" applyFill="1" applyBorder="1" applyAlignment="1">
      <alignment horizontal="center" vertical="center" wrapText="1" readingOrder="1"/>
    </xf>
  </cellXfs>
  <cellStyles count="3">
    <cellStyle name="Normal" xfId="1"/>
    <cellStyle name="Обычный" xfId="0" builtinId="0"/>
    <cellStyle name="Обычный_Лист1" xfId="2"/>
  </cellStyles>
  <dxfs count="0"/>
  <tableStyles count="0" defaultTableStyle="TableStyleMedium9" defaultPivotStyle="PivotStyleLight16"/>
  <colors>
    <mruColors>
      <color rgb="FFCCFF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workbookViewId="0">
      <selection activeCell="A3" sqref="A3"/>
    </sheetView>
  </sheetViews>
  <sheetFormatPr defaultRowHeight="15.75"/>
  <cols>
    <col min="1" max="1" width="6.7109375" style="1" customWidth="1"/>
    <col min="2" max="2" width="29.85546875" style="51" customWidth="1"/>
    <col min="3" max="3" width="15.140625" style="1" customWidth="1"/>
    <col min="4" max="4" width="14.5703125" style="1" customWidth="1"/>
    <col min="5" max="5" width="13.28515625" style="1" customWidth="1"/>
    <col min="6" max="6" width="13.7109375" style="1" customWidth="1"/>
    <col min="7" max="7" width="11" style="1" customWidth="1"/>
    <col min="8" max="16384" width="9.140625" style="1"/>
  </cols>
  <sheetData>
    <row r="2" spans="1:7" ht="92.25" customHeight="1" thickBot="1">
      <c r="A2" s="78" t="s">
        <v>106</v>
      </c>
      <c r="B2" s="78"/>
      <c r="C2" s="78"/>
      <c r="D2" s="78"/>
      <c r="E2" s="78"/>
      <c r="F2" s="78"/>
      <c r="G2" s="78"/>
    </row>
    <row r="3" spans="1:7" ht="126.75" thickBot="1">
      <c r="A3" s="2" t="s">
        <v>0</v>
      </c>
      <c r="B3" s="3" t="s">
        <v>1</v>
      </c>
      <c r="C3" s="4" t="s">
        <v>2</v>
      </c>
      <c r="D3" s="3" t="s">
        <v>96</v>
      </c>
      <c r="E3" s="66" t="s">
        <v>97</v>
      </c>
      <c r="F3" s="76" t="s">
        <v>105</v>
      </c>
      <c r="G3" s="75" t="s">
        <v>98</v>
      </c>
    </row>
    <row r="4" spans="1:7" ht="24.75" customHeight="1" thickBot="1">
      <c r="A4" s="5"/>
      <c r="B4" s="6" t="s">
        <v>3</v>
      </c>
      <c r="C4" s="7">
        <f>SUM(C5,C16,C20,C26,C29,C31,C38,C41,C43,C49,C51,C53)</f>
        <v>1432025.7</v>
      </c>
      <c r="D4" s="7">
        <f>SUM(D5,D16,D20,D26,D29,D31,D38,D41,D43,D49,D51,D53)</f>
        <v>937598.5</v>
      </c>
      <c r="E4" s="52">
        <f t="shared" ref="E4:E54" si="0">D4/C4*100</f>
        <v>65.473580536997346</v>
      </c>
      <c r="F4" s="7">
        <f>SUM(F5,F14,F16,F20,F26,F29,F31,F38,F41,F43,F49,F51,F53)</f>
        <v>691911.70000000007</v>
      </c>
      <c r="G4" s="67">
        <f>F4/D4*100</f>
        <v>73.796161150001851</v>
      </c>
    </row>
    <row r="5" spans="1:7" s="8" customFormat="1" ht="32.25" thickBot="1">
      <c r="A5" s="17" t="s">
        <v>4</v>
      </c>
      <c r="B5" s="64" t="s">
        <v>5</v>
      </c>
      <c r="C5" s="19">
        <f>SUM(C6:C13)</f>
        <v>72182.599999999991</v>
      </c>
      <c r="D5" s="19">
        <f>SUM(D6:D13)</f>
        <v>47068.6</v>
      </c>
      <c r="E5" s="55">
        <f t="shared" si="0"/>
        <v>65.207681629644824</v>
      </c>
      <c r="F5" s="19">
        <f>SUM(F6:F13)</f>
        <v>45742.100000000006</v>
      </c>
      <c r="G5" s="68">
        <f>F5/D5*100</f>
        <v>97.18177298666204</v>
      </c>
    </row>
    <row r="6" spans="1:7" ht="31.5">
      <c r="A6" s="21" t="s">
        <v>6</v>
      </c>
      <c r="B6" s="12" t="s">
        <v>7</v>
      </c>
      <c r="C6" s="22">
        <v>2428</v>
      </c>
      <c r="D6" s="22">
        <v>1676</v>
      </c>
      <c r="E6" s="56">
        <f t="shared" si="0"/>
        <v>69.028006589785832</v>
      </c>
      <c r="F6" s="22">
        <v>1394.5</v>
      </c>
      <c r="G6" s="72">
        <f t="shared" ref="G6:G54" si="1">F6/D6*100</f>
        <v>83.204057279236281</v>
      </c>
    </row>
    <row r="7" spans="1:7" ht="110.25">
      <c r="A7" s="9" t="s">
        <v>8</v>
      </c>
      <c r="B7" s="12" t="s">
        <v>9</v>
      </c>
      <c r="C7" s="11">
        <v>1416.1</v>
      </c>
      <c r="D7" s="11">
        <v>1059.4000000000001</v>
      </c>
      <c r="E7" s="53">
        <f t="shared" si="0"/>
        <v>74.811100910952632</v>
      </c>
      <c r="F7" s="11">
        <v>2500.3000000000002</v>
      </c>
      <c r="G7" s="72">
        <f t="shared" si="1"/>
        <v>236.01094959410989</v>
      </c>
    </row>
    <row r="8" spans="1:7" ht="78.75">
      <c r="A8" s="9" t="s">
        <v>10</v>
      </c>
      <c r="B8" s="10" t="s">
        <v>11</v>
      </c>
      <c r="C8" s="11">
        <v>49534.3</v>
      </c>
      <c r="D8" s="11">
        <v>31526.3</v>
      </c>
      <c r="E8" s="53">
        <f t="shared" si="0"/>
        <v>63.645393192192067</v>
      </c>
      <c r="F8" s="11">
        <v>33053.4</v>
      </c>
      <c r="G8" s="72">
        <f t="shared" si="1"/>
        <v>104.84389224235005</v>
      </c>
    </row>
    <row r="9" spans="1:7">
      <c r="A9" s="9" t="s">
        <v>12</v>
      </c>
      <c r="B9" s="13" t="s">
        <v>13</v>
      </c>
      <c r="C9" s="11">
        <v>35</v>
      </c>
      <c r="D9" s="11">
        <v>0</v>
      </c>
      <c r="E9" s="53">
        <f t="shared" si="0"/>
        <v>0</v>
      </c>
      <c r="F9" s="11">
        <v>0</v>
      </c>
      <c r="G9" s="72">
        <v>0</v>
      </c>
    </row>
    <row r="10" spans="1:7" ht="94.5">
      <c r="A10" s="9" t="s">
        <v>14</v>
      </c>
      <c r="B10" s="13" t="s">
        <v>15</v>
      </c>
      <c r="C10" s="11">
        <v>15611</v>
      </c>
      <c r="D10" s="11">
        <v>11110.4</v>
      </c>
      <c r="E10" s="53">
        <f t="shared" si="0"/>
        <v>71.170328614438532</v>
      </c>
      <c r="F10" s="11">
        <v>7920.9</v>
      </c>
      <c r="G10" s="72">
        <f t="shared" si="1"/>
        <v>71.292662730414747</v>
      </c>
    </row>
    <row r="11" spans="1:7" ht="31.5">
      <c r="A11" s="9" t="s">
        <v>16</v>
      </c>
      <c r="B11" s="10" t="s">
        <v>17</v>
      </c>
      <c r="C11" s="11">
        <v>1814.9</v>
      </c>
      <c r="D11" s="11">
        <v>1142.7</v>
      </c>
      <c r="E11" s="53">
        <f t="shared" si="0"/>
        <v>62.96214667474792</v>
      </c>
      <c r="F11" s="11">
        <v>873</v>
      </c>
      <c r="G11" s="72">
        <f t="shared" si="1"/>
        <v>76.39800472564977</v>
      </c>
    </row>
    <row r="12" spans="1:7">
      <c r="A12" s="9" t="s">
        <v>18</v>
      </c>
      <c r="B12" s="10" t="s">
        <v>19</v>
      </c>
      <c r="C12" s="11">
        <v>600.29999999999995</v>
      </c>
      <c r="D12" s="11">
        <v>0</v>
      </c>
      <c r="E12" s="53">
        <f t="shared" si="0"/>
        <v>0</v>
      </c>
      <c r="F12" s="11"/>
      <c r="G12" s="72">
        <v>0</v>
      </c>
    </row>
    <row r="13" spans="1:7" ht="48" thickBot="1">
      <c r="A13" s="14" t="s">
        <v>20</v>
      </c>
      <c r="B13" s="15" t="s">
        <v>21</v>
      </c>
      <c r="C13" s="16">
        <v>743</v>
      </c>
      <c r="D13" s="16">
        <v>553.79999999999995</v>
      </c>
      <c r="E13" s="54">
        <f t="shared" si="0"/>
        <v>74.53566621803499</v>
      </c>
      <c r="F13" s="16"/>
      <c r="G13" s="72">
        <f t="shared" si="1"/>
        <v>0</v>
      </c>
    </row>
    <row r="14" spans="1:7" ht="16.5" thickBot="1">
      <c r="A14" s="63" t="s">
        <v>100</v>
      </c>
      <c r="B14" s="18" t="s">
        <v>99</v>
      </c>
      <c r="C14" s="19">
        <v>0</v>
      </c>
      <c r="D14" s="19">
        <v>0</v>
      </c>
      <c r="E14" s="19">
        <v>0</v>
      </c>
      <c r="F14" s="69">
        <f>F15</f>
        <v>660</v>
      </c>
      <c r="G14" s="20">
        <v>0</v>
      </c>
    </row>
    <row r="15" spans="1:7" ht="32.25" thickBot="1">
      <c r="A15" s="61" t="s">
        <v>101</v>
      </c>
      <c r="B15" s="62" t="s">
        <v>102</v>
      </c>
      <c r="C15" s="44">
        <v>0</v>
      </c>
      <c r="D15" s="44">
        <v>0</v>
      </c>
      <c r="E15" s="44">
        <v>0</v>
      </c>
      <c r="F15" s="70">
        <v>660</v>
      </c>
      <c r="G15" s="77">
        <v>0</v>
      </c>
    </row>
    <row r="16" spans="1:7" ht="63.75" thickBot="1">
      <c r="A16" s="17" t="s">
        <v>22</v>
      </c>
      <c r="B16" s="18" t="s">
        <v>23</v>
      </c>
      <c r="C16" s="19">
        <f>SUM(C17:C19)</f>
        <v>17109.599999999999</v>
      </c>
      <c r="D16" s="19">
        <f>SUM(D17:D19)</f>
        <v>6600.8</v>
      </c>
      <c r="E16" s="55">
        <f>D16/C16*100</f>
        <v>38.579510917847294</v>
      </c>
      <c r="F16" s="19">
        <f>SUM(F17:F19)</f>
        <v>4006.9000000000005</v>
      </c>
      <c r="G16" s="68">
        <f t="shared" si="1"/>
        <v>60.703248091140473</v>
      </c>
    </row>
    <row r="17" spans="1:7" s="8" customFormat="1">
      <c r="A17" s="21" t="s">
        <v>24</v>
      </c>
      <c r="B17" s="12" t="s">
        <v>25</v>
      </c>
      <c r="C17" s="22">
        <v>790</v>
      </c>
      <c r="D17" s="22">
        <v>588.1</v>
      </c>
      <c r="E17" s="56">
        <f>D17/C17*100</f>
        <v>74.443037974683548</v>
      </c>
      <c r="F17" s="22">
        <v>706.8</v>
      </c>
      <c r="G17" s="72">
        <f t="shared" si="1"/>
        <v>120.18364223771468</v>
      </c>
    </row>
    <row r="18" spans="1:7" ht="94.5">
      <c r="A18" s="9" t="s">
        <v>26</v>
      </c>
      <c r="B18" s="12" t="s">
        <v>27</v>
      </c>
      <c r="C18" s="11">
        <v>14643.1</v>
      </c>
      <c r="D18" s="11">
        <v>4903</v>
      </c>
      <c r="E18" s="53">
        <f>D18/C18*100</f>
        <v>33.483347105462641</v>
      </c>
      <c r="F18" s="11">
        <v>2870.3</v>
      </c>
      <c r="G18" s="72">
        <f t="shared" si="1"/>
        <v>58.54170915765858</v>
      </c>
    </row>
    <row r="19" spans="1:7" ht="63.75" thickBot="1">
      <c r="A19" s="14" t="s">
        <v>28</v>
      </c>
      <c r="B19" s="24" t="s">
        <v>29</v>
      </c>
      <c r="C19" s="16">
        <v>1676.5</v>
      </c>
      <c r="D19" s="16">
        <v>1109.7</v>
      </c>
      <c r="E19" s="54">
        <f>D19/C19*100</f>
        <v>66.191470325082008</v>
      </c>
      <c r="F19" s="16">
        <v>429.8</v>
      </c>
      <c r="G19" s="73">
        <f t="shared" si="1"/>
        <v>38.731188609534108</v>
      </c>
    </row>
    <row r="20" spans="1:7" s="8" customFormat="1" ht="16.5" thickBot="1">
      <c r="A20" s="17" t="s">
        <v>30</v>
      </c>
      <c r="B20" s="18" t="s">
        <v>31</v>
      </c>
      <c r="C20" s="19">
        <f>SUM(C22:C23,C24:C25)</f>
        <v>130253.79999999999</v>
      </c>
      <c r="D20" s="25">
        <f>SUM(D22:D23,D24:D25)</f>
        <v>80685.099999999991</v>
      </c>
      <c r="E20" s="55">
        <f t="shared" si="0"/>
        <v>61.944526762367012</v>
      </c>
      <c r="F20" s="25">
        <f>SUM(F21:F23,F24:F25)</f>
        <v>61934.1</v>
      </c>
      <c r="G20" s="68">
        <f t="shared" si="1"/>
        <v>76.760269244259476</v>
      </c>
    </row>
    <row r="21" spans="1:7" s="8" customFormat="1" ht="31.5">
      <c r="A21" s="21" t="s">
        <v>103</v>
      </c>
      <c r="B21" s="60" t="s">
        <v>104</v>
      </c>
      <c r="C21" s="22">
        <v>0</v>
      </c>
      <c r="D21" s="65">
        <v>0</v>
      </c>
      <c r="E21" s="22">
        <v>0</v>
      </c>
      <c r="F21" s="71">
        <v>320.10000000000002</v>
      </c>
      <c r="G21" s="23">
        <v>0</v>
      </c>
    </row>
    <row r="22" spans="1:7" ht="31.5">
      <c r="A22" s="9" t="s">
        <v>32</v>
      </c>
      <c r="B22" s="12" t="s">
        <v>33</v>
      </c>
      <c r="C22" s="22">
        <v>467.1</v>
      </c>
      <c r="D22" s="22">
        <v>56.5</v>
      </c>
      <c r="E22" s="56">
        <f t="shared" si="0"/>
        <v>12.095910939841575</v>
      </c>
      <c r="F22" s="22"/>
      <c r="G22" s="72">
        <f t="shared" si="1"/>
        <v>0</v>
      </c>
    </row>
    <row r="23" spans="1:7">
      <c r="A23" s="9" t="s">
        <v>34</v>
      </c>
      <c r="B23" s="10" t="s">
        <v>35</v>
      </c>
      <c r="C23" s="11">
        <v>4327.1000000000004</v>
      </c>
      <c r="D23" s="11">
        <v>4063.7</v>
      </c>
      <c r="E23" s="53">
        <f t="shared" si="0"/>
        <v>93.912782232904249</v>
      </c>
      <c r="F23" s="11">
        <v>3178</v>
      </c>
      <c r="G23" s="72">
        <f t="shared" si="1"/>
        <v>78.20459187440018</v>
      </c>
    </row>
    <row r="24" spans="1:7">
      <c r="A24" s="9" t="s">
        <v>36</v>
      </c>
      <c r="B24" s="26" t="s">
        <v>37</v>
      </c>
      <c r="C24" s="11">
        <v>59280.7</v>
      </c>
      <c r="D24" s="11">
        <v>39185.199999999997</v>
      </c>
      <c r="E24" s="53">
        <f t="shared" si="0"/>
        <v>66.101108792574976</v>
      </c>
      <c r="F24" s="11">
        <v>36741</v>
      </c>
      <c r="G24" s="72">
        <f t="shared" si="1"/>
        <v>93.762440921572434</v>
      </c>
    </row>
    <row r="25" spans="1:7" ht="32.25" thickBot="1">
      <c r="A25" s="14" t="s">
        <v>38</v>
      </c>
      <c r="B25" s="15" t="s">
        <v>39</v>
      </c>
      <c r="C25" s="16">
        <v>66178.899999999994</v>
      </c>
      <c r="D25" s="16">
        <v>37379.699999999997</v>
      </c>
      <c r="E25" s="54">
        <f t="shared" si="0"/>
        <v>56.482806453416423</v>
      </c>
      <c r="F25" s="16">
        <v>21695</v>
      </c>
      <c r="G25" s="73">
        <f t="shared" si="1"/>
        <v>58.039524126731891</v>
      </c>
    </row>
    <row r="26" spans="1:7" s="8" customFormat="1" ht="32.25" thickBot="1">
      <c r="A26" s="17" t="s">
        <v>40</v>
      </c>
      <c r="B26" s="18" t="s">
        <v>41</v>
      </c>
      <c r="C26" s="19">
        <f>SUM(,C27:C28)</f>
        <v>106832.6</v>
      </c>
      <c r="D26" s="19">
        <f>SUM(,D27:D28)</f>
        <v>74345.5</v>
      </c>
      <c r="E26" s="55">
        <f>D26/C26*100</f>
        <v>69.590649296188616</v>
      </c>
      <c r="F26" s="19">
        <f>SUM(,F27:F28)</f>
        <v>11161.4</v>
      </c>
      <c r="G26" s="68">
        <f t="shared" si="1"/>
        <v>15.012879057912047</v>
      </c>
    </row>
    <row r="27" spans="1:7">
      <c r="A27" s="21" t="s">
        <v>42</v>
      </c>
      <c r="B27" s="27" t="s">
        <v>43</v>
      </c>
      <c r="C27" s="22">
        <v>51</v>
      </c>
      <c r="D27" s="22">
        <v>18.399999999999999</v>
      </c>
      <c r="E27" s="56">
        <f>D27/C27*100</f>
        <v>36.078431372549019</v>
      </c>
      <c r="F27" s="22">
        <v>45.9</v>
      </c>
      <c r="G27" s="72">
        <f t="shared" si="1"/>
        <v>249.45652173913047</v>
      </c>
    </row>
    <row r="28" spans="1:7" ht="16.5" thickBot="1">
      <c r="A28" s="14" t="s">
        <v>44</v>
      </c>
      <c r="B28" s="15" t="s">
        <v>45</v>
      </c>
      <c r="C28" s="16">
        <v>106781.6</v>
      </c>
      <c r="D28" s="16">
        <v>74327.100000000006</v>
      </c>
      <c r="E28" s="54">
        <f>D28/C28*100</f>
        <v>69.606655079152219</v>
      </c>
      <c r="F28" s="16">
        <v>11115.5</v>
      </c>
      <c r="G28" s="73">
        <f t="shared" si="1"/>
        <v>14.954841504646351</v>
      </c>
    </row>
    <row r="29" spans="1:7" ht="32.25" thickBot="1">
      <c r="A29" s="17" t="s">
        <v>46</v>
      </c>
      <c r="B29" s="28" t="s">
        <v>47</v>
      </c>
      <c r="C29" s="19">
        <f>C30</f>
        <v>599</v>
      </c>
      <c r="D29" s="19">
        <f>D30</f>
        <v>287.89999999999998</v>
      </c>
      <c r="E29" s="55">
        <f>D29/C29*100</f>
        <v>48.063439065108511</v>
      </c>
      <c r="F29" s="19">
        <f>F30</f>
        <v>279.7</v>
      </c>
      <c r="G29" s="68">
        <f t="shared" si="1"/>
        <v>97.151788815560963</v>
      </c>
    </row>
    <row r="30" spans="1:7" ht="32.25" thickBot="1">
      <c r="A30" s="36" t="s">
        <v>48</v>
      </c>
      <c r="B30" s="29" t="s">
        <v>49</v>
      </c>
      <c r="C30" s="44">
        <v>599</v>
      </c>
      <c r="D30" s="44">
        <v>287.89999999999998</v>
      </c>
      <c r="E30" s="58">
        <f>D30/C30*100</f>
        <v>48.063439065108511</v>
      </c>
      <c r="F30" s="44">
        <v>279.7</v>
      </c>
      <c r="G30" s="73">
        <f t="shared" si="1"/>
        <v>97.151788815560963</v>
      </c>
    </row>
    <row r="31" spans="1:7" ht="16.5" thickBot="1">
      <c r="A31" s="17" t="s">
        <v>50</v>
      </c>
      <c r="B31" s="18" t="s">
        <v>51</v>
      </c>
      <c r="C31" s="25">
        <f>SUM(C32:C37)</f>
        <v>661192.80000000005</v>
      </c>
      <c r="D31" s="25">
        <f>SUM(D32:D37)</f>
        <v>436037.3</v>
      </c>
      <c r="E31" s="55">
        <f>SUM(E32:E33,E36:E36,E37)</f>
        <v>287.91397969292649</v>
      </c>
      <c r="F31" s="25">
        <f>SUM(F32:F37)</f>
        <v>296272.50000000006</v>
      </c>
      <c r="G31" s="68">
        <f t="shared" si="1"/>
        <v>67.946595394476589</v>
      </c>
    </row>
    <row r="32" spans="1:7">
      <c r="A32" s="21" t="s">
        <v>52</v>
      </c>
      <c r="B32" s="30" t="s">
        <v>53</v>
      </c>
      <c r="C32" s="31">
        <v>179568.1</v>
      </c>
      <c r="D32" s="31">
        <v>119423.5</v>
      </c>
      <c r="E32" s="56">
        <f>D32/C32*100</f>
        <v>66.505966260154224</v>
      </c>
      <c r="F32" s="31">
        <v>72424.600000000006</v>
      </c>
      <c r="G32" s="72">
        <f t="shared" si="1"/>
        <v>60.645182899513081</v>
      </c>
    </row>
    <row r="33" spans="1:7">
      <c r="A33" s="9" t="s">
        <v>54</v>
      </c>
      <c r="B33" s="10" t="s">
        <v>55</v>
      </c>
      <c r="C33" s="11">
        <v>396929.5</v>
      </c>
      <c r="D33" s="11">
        <v>255086.2</v>
      </c>
      <c r="E33" s="53">
        <f t="shared" si="0"/>
        <v>64.264863155799716</v>
      </c>
      <c r="F33" s="11">
        <v>170965.3</v>
      </c>
      <c r="G33" s="72">
        <f t="shared" si="1"/>
        <v>67.022559432850542</v>
      </c>
    </row>
    <row r="34" spans="1:7" ht="31.5">
      <c r="A34" s="9" t="s">
        <v>56</v>
      </c>
      <c r="B34" s="10" t="s">
        <v>57</v>
      </c>
      <c r="C34" s="11">
        <v>48025.3</v>
      </c>
      <c r="D34" s="11">
        <v>34869</v>
      </c>
      <c r="E34" s="53">
        <f>D34/C34*100</f>
        <v>72.60548086112945</v>
      </c>
      <c r="F34" s="11">
        <v>31216.5</v>
      </c>
      <c r="G34" s="72">
        <f t="shared" si="1"/>
        <v>89.525079583584272</v>
      </c>
    </row>
    <row r="35" spans="1:7" s="8" customFormat="1" ht="47.25">
      <c r="A35" s="9" t="s">
        <v>58</v>
      </c>
      <c r="B35" s="10" t="s">
        <v>59</v>
      </c>
      <c r="C35" s="11">
        <v>17.399999999999999</v>
      </c>
      <c r="D35" s="11">
        <v>17.399999999999999</v>
      </c>
      <c r="E35" s="53">
        <f>D35/C35*100</f>
        <v>100</v>
      </c>
      <c r="F35" s="11">
        <v>23.7</v>
      </c>
      <c r="G35" s="72">
        <f t="shared" si="1"/>
        <v>136.20689655172416</v>
      </c>
    </row>
    <row r="36" spans="1:7" ht="31.5">
      <c r="A36" s="9" t="s">
        <v>60</v>
      </c>
      <c r="B36" s="10" t="s">
        <v>61</v>
      </c>
      <c r="C36" s="11">
        <v>6103.9</v>
      </c>
      <c r="D36" s="11">
        <v>5334.6</v>
      </c>
      <c r="E36" s="53">
        <f t="shared" si="0"/>
        <v>87.396582512819691</v>
      </c>
      <c r="F36" s="11">
        <v>3448.4</v>
      </c>
      <c r="G36" s="72">
        <f t="shared" si="1"/>
        <v>64.642147489971123</v>
      </c>
    </row>
    <row r="37" spans="1:7" ht="32.25" thickBot="1">
      <c r="A37" s="14" t="s">
        <v>62</v>
      </c>
      <c r="B37" s="15" t="s">
        <v>63</v>
      </c>
      <c r="C37" s="16">
        <v>30548.6</v>
      </c>
      <c r="D37" s="16">
        <v>21306.6</v>
      </c>
      <c r="E37" s="54">
        <f t="shared" si="0"/>
        <v>69.746567764152857</v>
      </c>
      <c r="F37" s="16">
        <v>18194</v>
      </c>
      <c r="G37" s="73">
        <f t="shared" si="1"/>
        <v>85.391381074408883</v>
      </c>
    </row>
    <row r="38" spans="1:7" ht="32.25" thickBot="1">
      <c r="A38" s="17" t="s">
        <v>64</v>
      </c>
      <c r="B38" s="18" t="s">
        <v>65</v>
      </c>
      <c r="C38" s="32">
        <f>SUM(C39,C40)</f>
        <v>160040.6</v>
      </c>
      <c r="D38" s="32">
        <f>SUM(D39,D40)</f>
        <v>109851.5</v>
      </c>
      <c r="E38" s="57">
        <f t="shared" si="0"/>
        <v>68.639770158322321</v>
      </c>
      <c r="F38" s="32">
        <f>SUM(F39,F40)</f>
        <v>80130.100000000006</v>
      </c>
      <c r="G38" s="68">
        <f t="shared" si="1"/>
        <v>72.94401988138533</v>
      </c>
    </row>
    <row r="39" spans="1:7">
      <c r="A39" s="21" t="s">
        <v>66</v>
      </c>
      <c r="B39" s="12" t="s">
        <v>67</v>
      </c>
      <c r="C39" s="33">
        <v>144094.1</v>
      </c>
      <c r="D39" s="33">
        <v>104058.9</v>
      </c>
      <c r="E39" s="56">
        <f t="shared" si="0"/>
        <v>72.215933893198951</v>
      </c>
      <c r="F39" s="33">
        <v>67795.600000000006</v>
      </c>
      <c r="G39" s="72">
        <f t="shared" si="1"/>
        <v>65.15117880354299</v>
      </c>
    </row>
    <row r="40" spans="1:7" s="8" customFormat="1" ht="32.25" thickBot="1">
      <c r="A40" s="14" t="s">
        <v>68</v>
      </c>
      <c r="B40" s="15" t="s">
        <v>69</v>
      </c>
      <c r="C40" s="34">
        <v>15946.5</v>
      </c>
      <c r="D40" s="34">
        <v>5792.6</v>
      </c>
      <c r="E40" s="54">
        <f t="shared" si="0"/>
        <v>36.325212429059675</v>
      </c>
      <c r="F40" s="34">
        <v>12334.5</v>
      </c>
      <c r="G40" s="73">
        <f t="shared" si="1"/>
        <v>212.93546939198285</v>
      </c>
    </row>
    <row r="41" spans="1:7" ht="16.5" thickBot="1">
      <c r="A41" s="17" t="s">
        <v>70</v>
      </c>
      <c r="B41" s="18" t="s">
        <v>71</v>
      </c>
      <c r="C41" s="35">
        <f>C42</f>
        <v>2528.9</v>
      </c>
      <c r="D41" s="35">
        <f>D42</f>
        <v>0</v>
      </c>
      <c r="E41" s="55">
        <f>D41/C41*100</f>
        <v>0</v>
      </c>
      <c r="F41" s="35">
        <f>F42</f>
        <v>3627.1</v>
      </c>
      <c r="G41" s="68">
        <v>0</v>
      </c>
    </row>
    <row r="42" spans="1:7" ht="32.25" thickBot="1">
      <c r="A42" s="36" t="s">
        <v>72</v>
      </c>
      <c r="B42" s="37" t="s">
        <v>73</v>
      </c>
      <c r="C42" s="38">
        <v>2528.9</v>
      </c>
      <c r="D42" s="38">
        <v>0</v>
      </c>
      <c r="E42" s="58">
        <f>D42/C42*100</f>
        <v>0</v>
      </c>
      <c r="F42" s="38">
        <v>3627.1</v>
      </c>
      <c r="G42" s="73">
        <v>0</v>
      </c>
    </row>
    <row r="43" spans="1:7" ht="16.5" thickBot="1">
      <c r="A43" s="17" t="s">
        <v>74</v>
      </c>
      <c r="B43" s="18" t="s">
        <v>75</v>
      </c>
      <c r="C43" s="32">
        <f>SUM(C44,C45,C46,C47,C48)</f>
        <v>209100.2</v>
      </c>
      <c r="D43" s="32">
        <f>SUM(D44,D45,D46,D47,D48)</f>
        <v>128653.8</v>
      </c>
      <c r="E43" s="57">
        <f t="shared" si="0"/>
        <v>61.527344306700805</v>
      </c>
      <c r="F43" s="32">
        <f>SUM(F44,F45,F46,F47,F48)</f>
        <v>145712.5</v>
      </c>
      <c r="G43" s="68">
        <f t="shared" si="1"/>
        <v>113.25938293311195</v>
      </c>
    </row>
    <row r="44" spans="1:7" s="8" customFormat="1" ht="63">
      <c r="A44" s="21" t="s">
        <v>76</v>
      </c>
      <c r="B44" s="39" t="s">
        <v>77</v>
      </c>
      <c r="C44" s="22">
        <v>4309</v>
      </c>
      <c r="D44" s="22">
        <v>3564.1</v>
      </c>
      <c r="E44" s="56">
        <f t="shared" si="0"/>
        <v>82.712926433047102</v>
      </c>
      <c r="F44" s="33">
        <v>3045.9</v>
      </c>
      <c r="G44" s="72">
        <f t="shared" si="1"/>
        <v>85.46056507954323</v>
      </c>
    </row>
    <row r="45" spans="1:7" ht="31.5">
      <c r="A45" s="9" t="s">
        <v>78</v>
      </c>
      <c r="B45" s="10" t="s">
        <v>79</v>
      </c>
      <c r="C45" s="40">
        <v>56985</v>
      </c>
      <c r="D45" s="40">
        <v>38639.9</v>
      </c>
      <c r="E45" s="53">
        <f t="shared" si="0"/>
        <v>67.807142230411515</v>
      </c>
      <c r="F45" s="40">
        <v>32150</v>
      </c>
      <c r="G45" s="72">
        <f t="shared" si="1"/>
        <v>83.20414907906077</v>
      </c>
    </row>
    <row r="46" spans="1:7" ht="31.5">
      <c r="A46" s="9" t="s">
        <v>80</v>
      </c>
      <c r="B46" s="10" t="s">
        <v>81</v>
      </c>
      <c r="C46" s="40">
        <v>87706</v>
      </c>
      <c r="D46" s="40">
        <v>56375.8</v>
      </c>
      <c r="E46" s="53">
        <f t="shared" si="0"/>
        <v>64.278156568535792</v>
      </c>
      <c r="F46" s="40">
        <v>58275</v>
      </c>
      <c r="G46" s="72">
        <f t="shared" si="1"/>
        <v>103.36882137370999</v>
      </c>
    </row>
    <row r="47" spans="1:7">
      <c r="A47" s="9" t="s">
        <v>82</v>
      </c>
      <c r="B47" s="10" t="s">
        <v>83</v>
      </c>
      <c r="C47" s="40">
        <v>46189.7</v>
      </c>
      <c r="D47" s="40">
        <v>20475.5</v>
      </c>
      <c r="E47" s="53">
        <f t="shared" si="0"/>
        <v>44.329146974325447</v>
      </c>
      <c r="F47" s="34">
        <v>44898.3</v>
      </c>
      <c r="G47" s="72">
        <f t="shared" si="1"/>
        <v>219.2781617054529</v>
      </c>
    </row>
    <row r="48" spans="1:7" ht="32.25" thickBot="1">
      <c r="A48" s="14" t="s">
        <v>84</v>
      </c>
      <c r="B48" s="15" t="s">
        <v>85</v>
      </c>
      <c r="C48" s="34">
        <v>13910.5</v>
      </c>
      <c r="D48" s="34">
        <v>9598.5</v>
      </c>
      <c r="E48" s="54">
        <f t="shared" si="0"/>
        <v>69.001833147622307</v>
      </c>
      <c r="F48" s="34">
        <v>7343.3</v>
      </c>
      <c r="G48" s="73">
        <f t="shared" si="1"/>
        <v>76.504662186800019</v>
      </c>
    </row>
    <row r="49" spans="1:7" ht="32.25" thickBot="1">
      <c r="A49" s="41">
        <v>1100</v>
      </c>
      <c r="B49" s="42" t="s">
        <v>86</v>
      </c>
      <c r="C49" s="19">
        <f>SUM(C50:C50)</f>
        <v>45188.6</v>
      </c>
      <c r="D49" s="19">
        <f>SUM(D50:D50)</f>
        <v>32638.799999999999</v>
      </c>
      <c r="E49" s="55">
        <f t="shared" si="0"/>
        <v>72.227951297451128</v>
      </c>
      <c r="F49" s="19">
        <f>SUM(F50:F50)</f>
        <v>25668</v>
      </c>
      <c r="G49" s="68">
        <f t="shared" si="1"/>
        <v>78.642597154307154</v>
      </c>
    </row>
    <row r="50" spans="1:7" ht="16.5" thickBot="1">
      <c r="A50" s="36">
        <v>1101</v>
      </c>
      <c r="B50" s="43" t="s">
        <v>87</v>
      </c>
      <c r="C50" s="44">
        <v>45188.6</v>
      </c>
      <c r="D50" s="44">
        <v>32638.799999999999</v>
      </c>
      <c r="E50" s="58">
        <f t="shared" si="0"/>
        <v>72.227951297451128</v>
      </c>
      <c r="F50" s="44">
        <v>25668</v>
      </c>
      <c r="G50" s="73">
        <f t="shared" si="1"/>
        <v>78.642597154307154</v>
      </c>
    </row>
    <row r="51" spans="1:7" ht="32.25" thickBot="1">
      <c r="A51" s="17" t="s">
        <v>88</v>
      </c>
      <c r="B51" s="45" t="s">
        <v>89</v>
      </c>
      <c r="C51" s="19">
        <f>C52</f>
        <v>494</v>
      </c>
      <c r="D51" s="19">
        <f>D52</f>
        <v>364.2</v>
      </c>
      <c r="E51" s="55">
        <f>D51/C51*100</f>
        <v>73.724696356275302</v>
      </c>
      <c r="F51" s="19">
        <f>F52</f>
        <v>400.3</v>
      </c>
      <c r="G51" s="68">
        <f t="shared" si="1"/>
        <v>109.91213618890721</v>
      </c>
    </row>
    <row r="52" spans="1:7" ht="32.25" thickBot="1">
      <c r="A52" s="36" t="s">
        <v>90</v>
      </c>
      <c r="B52" s="46" t="s">
        <v>91</v>
      </c>
      <c r="C52" s="44">
        <v>494</v>
      </c>
      <c r="D52" s="44">
        <v>364.2</v>
      </c>
      <c r="E52" s="58">
        <f>D52/C52*100</f>
        <v>73.724696356275302</v>
      </c>
      <c r="F52" s="44">
        <v>400.3</v>
      </c>
      <c r="G52" s="73">
        <f t="shared" si="1"/>
        <v>109.91213618890721</v>
      </c>
    </row>
    <row r="53" spans="1:7" s="8" customFormat="1" ht="32.25" thickBot="1">
      <c r="A53" s="17" t="s">
        <v>92</v>
      </c>
      <c r="B53" s="47" t="s">
        <v>93</v>
      </c>
      <c r="C53" s="32">
        <f>SUM(C54:C54)</f>
        <v>26503</v>
      </c>
      <c r="D53" s="32">
        <f>SUM(D54:D54)</f>
        <v>21065</v>
      </c>
      <c r="E53" s="57">
        <f t="shared" si="0"/>
        <v>79.481568124363278</v>
      </c>
      <c r="F53" s="32">
        <f>SUM(F54:F54)</f>
        <v>16317</v>
      </c>
      <c r="G53" s="68">
        <f t="shared" si="1"/>
        <v>77.460242107761687</v>
      </c>
    </row>
    <row r="54" spans="1:7" ht="95.25" thickBot="1">
      <c r="A54" s="48" t="s">
        <v>94</v>
      </c>
      <c r="B54" s="49" t="s">
        <v>95</v>
      </c>
      <c r="C54" s="50">
        <v>26503</v>
      </c>
      <c r="D54" s="50">
        <v>21065</v>
      </c>
      <c r="E54" s="59">
        <f t="shared" si="0"/>
        <v>79.481568124363278</v>
      </c>
      <c r="F54" s="50">
        <v>16317</v>
      </c>
      <c r="G54" s="74">
        <f t="shared" si="1"/>
        <v>77.460242107761687</v>
      </c>
    </row>
  </sheetData>
  <mergeCells count="1">
    <mergeCell ref="A2:G2"/>
  </mergeCells>
  <pageMargins left="0.70866141732283472" right="0" top="0.15748031496062992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ufbp_budg1</dc:creator>
  <cp:lastModifiedBy>ufbp_budg1</cp:lastModifiedBy>
  <cp:lastPrinted>2023-03-31T06:53:12Z</cp:lastPrinted>
  <dcterms:created xsi:type="dcterms:W3CDTF">2023-03-30T12:32:29Z</dcterms:created>
  <dcterms:modified xsi:type="dcterms:W3CDTF">2023-04-07T05:36:01Z</dcterms:modified>
</cp:coreProperties>
</file>