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9095" windowHeight="11775"/>
  </bookViews>
  <sheets>
    <sheet name="1 квартал" sheetId="1" r:id="rId1"/>
  </sheets>
  <calcPr calcId="125725"/>
</workbook>
</file>

<file path=xl/calcChain.xml><?xml version="1.0" encoding="utf-8"?>
<calcChain xmlns="http://schemas.openxmlformats.org/spreadsheetml/2006/main">
  <c r="F20" i="1"/>
  <c r="G20" s="1"/>
  <c r="F14"/>
  <c r="G6"/>
  <c r="G7"/>
  <c r="G8"/>
  <c r="G10"/>
  <c r="G11"/>
  <c r="G13"/>
  <c r="G17"/>
  <c r="G18"/>
  <c r="G19"/>
  <c r="G23"/>
  <c r="G24"/>
  <c r="G25"/>
  <c r="G27"/>
  <c r="G28"/>
  <c r="G30"/>
  <c r="G32"/>
  <c r="G33"/>
  <c r="G34"/>
  <c r="G36"/>
  <c r="G37"/>
  <c r="G39"/>
  <c r="G40"/>
  <c r="G44"/>
  <c r="G45"/>
  <c r="G46"/>
  <c r="G47"/>
  <c r="G48"/>
  <c r="G50"/>
  <c r="G53"/>
  <c r="G54"/>
  <c r="F53"/>
  <c r="F51"/>
  <c r="F49"/>
  <c r="G49" s="1"/>
  <c r="F43"/>
  <c r="G43" s="1"/>
  <c r="F41"/>
  <c r="F38"/>
  <c r="G38" s="1"/>
  <c r="F31"/>
  <c r="G31" s="1"/>
  <c r="F29"/>
  <c r="G29" s="1"/>
  <c r="F26"/>
  <c r="G26" s="1"/>
  <c r="F16"/>
  <c r="G16" s="1"/>
  <c r="F5"/>
  <c r="G5" s="1"/>
  <c r="E54"/>
  <c r="E53"/>
  <c r="D53"/>
  <c r="C53"/>
  <c r="E52"/>
  <c r="D51"/>
  <c r="C51"/>
  <c r="E51" s="1"/>
  <c r="E50"/>
  <c r="E49"/>
  <c r="D49"/>
  <c r="C49"/>
  <c r="E48"/>
  <c r="E47"/>
  <c r="E46"/>
  <c r="E45"/>
  <c r="E44"/>
  <c r="E43"/>
  <c r="D43"/>
  <c r="C43"/>
  <c r="E42"/>
  <c r="D41"/>
  <c r="C41"/>
  <c r="E41" s="1"/>
  <c r="E40"/>
  <c r="E39"/>
  <c r="D38"/>
  <c r="C38"/>
  <c r="E38" s="1"/>
  <c r="E37"/>
  <c r="E36"/>
  <c r="E34"/>
  <c r="E33"/>
  <c r="E32"/>
  <c r="E31" s="1"/>
  <c r="D31"/>
  <c r="C31"/>
  <c r="E30"/>
  <c r="D29"/>
  <c r="E29" s="1"/>
  <c r="C29"/>
  <c r="E28"/>
  <c r="E27"/>
  <c r="D26"/>
  <c r="E26" s="1"/>
  <c r="C26"/>
  <c r="E25"/>
  <c r="E24"/>
  <c r="E23"/>
  <c r="E22"/>
  <c r="D20"/>
  <c r="E20" s="1"/>
  <c r="C20"/>
  <c r="E19"/>
  <c r="E18"/>
  <c r="E17"/>
  <c r="D16"/>
  <c r="E16" s="1"/>
  <c r="C16"/>
  <c r="E13"/>
  <c r="E12"/>
  <c r="E11"/>
  <c r="E10"/>
  <c r="E9"/>
  <c r="E8"/>
  <c r="E7"/>
  <c r="E6"/>
  <c r="D5"/>
  <c r="D4" s="1"/>
  <c r="E4" s="1"/>
  <c r="C5"/>
  <c r="C4" s="1"/>
  <c r="F4" l="1"/>
  <c r="G4" s="1"/>
  <c r="G14"/>
  <c r="E5"/>
</calcChain>
</file>

<file path=xl/sharedStrings.xml><?xml version="1.0" encoding="utf-8"?>
<sst xmlns="http://schemas.openxmlformats.org/spreadsheetml/2006/main" count="107" uniqueCount="107">
  <si>
    <t>Код</t>
  </si>
  <si>
    <t>Наименование разделов, подразделов</t>
  </si>
  <si>
    <t>Утвержденные бюджетные назначения на 2022 год, тыс. руб.</t>
  </si>
  <si>
    <t>Фактическое исполнение по состоянию на 01.04.2022 года, тыс. руб.</t>
  </si>
  <si>
    <t>% исполнения годового плана по состоянию на 01.04.2022 года</t>
  </si>
  <si>
    <t>Расходы бюджета - всего</t>
  </si>
  <si>
    <t>0100</t>
  </si>
  <si>
    <t>Общегосударственные вопросы</t>
  </si>
  <si>
    <t>0102</t>
  </si>
  <si>
    <t>Функционирование  высшего должностного лица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</si>
  <si>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</si>
  <si>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</si>
  <si>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</si>
  <si>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РФ, высших органов исполнительной власти субъектов РФ,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</si>
  <si>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</si>
  <si>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</si>
  <si>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</si>
  <si>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</si>
  <si>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</si>
  <si>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 xml:space="preserve">Обеспечение проведения выборов и референдумов </t>
  </si>
  <si>
    <t>0111</t>
  </si>
  <si>
    <t>*Резервные фонды</t>
  </si>
  <si>
    <t>0113</t>
  </si>
  <si>
    <t xml:space="preserve">Другие общегосударственные вопросы 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</si>
  <si>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</si>
  <si>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</si>
  <si>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</si>
  <si>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</si>
  <si>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</si>
  <si>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</si>
  <si>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</si>
  <si>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</si>
  <si>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</si>
  <si>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</si>
  <si>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</si>
  <si>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 xml:space="preserve">Сельское хозяйство и рыболовство </t>
  </si>
  <si>
    <t>0408</t>
  </si>
  <si>
    <t xml:space="preserve">Транспорт </t>
  </si>
  <si>
    <t>0409</t>
  </si>
  <si>
    <t>Дорожное хозяйство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</si>
  <si>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</si>
  <si>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</si>
  <si>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</si>
  <si>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</si>
  <si>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</si>
  <si>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</si>
  <si>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0503</t>
  </si>
  <si>
    <t>Благоустройство</t>
  </si>
  <si>
    <t>0600</t>
  </si>
  <si>
    <t>Охрана окружающей среды</t>
  </si>
  <si>
    <t>0605</t>
  </si>
  <si>
    <t>Другие вопросы в области охраны окружающей среды</t>
  </si>
  <si>
    <t>0700</t>
  </si>
  <si>
    <t xml:space="preserve">Образование </t>
  </si>
  <si>
    <t>0701</t>
  </si>
  <si>
    <t>Дошкольное образование</t>
  </si>
  <si>
    <t>0702</t>
  </si>
  <si>
    <t xml:space="preserve">Общее образование </t>
  </si>
  <si>
    <t>0703</t>
  </si>
  <si>
    <t>Дополнительное образование</t>
  </si>
  <si>
    <t>0705</t>
  </si>
  <si>
    <t>Профессиональная подготовка, переподготовка и повышение квалификации</t>
  </si>
  <si>
    <t>0707</t>
  </si>
  <si>
    <t xml:space="preserve">Молодежная политика и оздоровление детей </t>
  </si>
  <si>
    <t>0709</t>
  </si>
  <si>
    <t>Другие вопросы в области образования</t>
  </si>
  <si>
    <t>0800</t>
  </si>
  <si>
    <t xml:space="preserve">Культура и кинематография  </t>
  </si>
  <si>
    <t>0801</t>
  </si>
  <si>
    <t>Культура</t>
  </si>
  <si>
    <t>0804</t>
  </si>
  <si>
    <t xml:space="preserve">Другие вопросы в области культуры и кинематографии </t>
  </si>
  <si>
    <t>0900</t>
  </si>
  <si>
    <t>Здравоохранение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</si>
  <si>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</si>
  <si>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</si>
  <si>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</si>
  <si>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</si>
  <si>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</si>
  <si>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Доплаты к пенсиям государственных служащих  субъектов РФ и муниципальных служащих</t>
  </si>
  <si>
    <t>1002</t>
  </si>
  <si>
    <t xml:space="preserve">Социальное обслуживание населения </t>
  </si>
  <si>
    <t>1003</t>
  </si>
  <si>
    <t>Социальное обеспечение населения</t>
  </si>
  <si>
    <t>1004</t>
  </si>
  <si>
    <t>Охрана семьи и детства</t>
  </si>
  <si>
    <t>1006</t>
  </si>
  <si>
    <t xml:space="preserve">Другие вопросы в области социальной политики </t>
  </si>
  <si>
    <t xml:space="preserve">Физическая культура и спорт </t>
  </si>
  <si>
    <t>Физическая культура</t>
  </si>
  <si>
    <t>1200</t>
  </si>
  <si>
    <t>Средства массовой информации</t>
  </si>
  <si>
    <t>1202</t>
  </si>
  <si>
    <t>Периодическая печать и издательства</t>
  </si>
  <si>
    <t>1400</t>
  </si>
  <si>
    <t>Межбюджетные трансферты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</si>
  <si>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</si>
  <si>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</si>
  <si>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Темпы роста
к соответствующему периоду прошлого года, %</t>
  </si>
  <si>
    <t>Фактическое исполнение по состоянию на 01.04.2021 года, тыс.руб.</t>
  </si>
  <si>
    <t>Национальная оборона</t>
  </si>
  <si>
    <t>0200</t>
  </si>
  <si>
    <t>0203</t>
  </si>
  <si>
    <t>Мобилизационная и вневойсковая подготовка</t>
  </si>
  <si>
    <t>0401</t>
  </si>
  <si>
    <t>Общеэкономические вопросы</t>
  </si>
  <si>
    <t>Сведения об исполнении бюджета муниципального района "Краснояружский район" по разделам и подразделам классификации расходов бюджета за 1 квартал 2022 года в сравнении с запланированными значениями на соответствующий финансовый год  и с соответствующим периодом прошлого года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</si>
</sst>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ont="0" applyFill="0" applyBorder="0" applyAlignment="0" applyProtection="0">
      <alignment vertical="top"/>
    </xf>
  </cellStyleXfs>
  <cellXfs count="73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 wrapText="1"/>
    </xf>
    <xf numFmtId="164" fontId="3" fillId="0" borderId="7" xfId="0" applyNumberFormat="1" applyFont="1" applyFill="1" applyBorder="1" applyAlignment="1"/>
    <xf numFmtId="0" fontId="3" fillId="0" borderId="5" xfId="0" applyFont="1" applyFill="1" applyBorder="1" applyAlignment="1">
      <alignment vertical="center" wrapText="1"/>
    </xf>
    <xf numFmtId="49" fontId="3" fillId="0" borderId="7" xfId="2" applyNumberFormat="1" applyFont="1" applyFill="1" applyBorder="1" applyAlignment="1" applyProtection="1">
      <alignment horizontal="left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 wrapText="1"/>
    </xf>
    <xf numFmtId="164" fontId="3" fillId="0" borderId="9" xfId="0" applyNumberFormat="1" applyFont="1" applyFill="1" applyBorder="1" applyAlignment="1"/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164" fontId="4" fillId="0" borderId="2" xfId="0" applyNumberFormat="1" applyFont="1" applyFill="1" applyBorder="1" applyAlignment="1"/>
    <xf numFmtId="164" fontId="4" fillId="0" borderId="3" xfId="0" applyNumberFormat="1" applyFont="1" applyFill="1" applyBorder="1" applyAlignment="1"/>
    <xf numFmtId="0" fontId="3" fillId="0" borderId="4" xfId="0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/>
    <xf numFmtId="49" fontId="3" fillId="0" borderId="9" xfId="2" applyNumberFormat="1" applyFont="1" applyFill="1" applyBorder="1" applyAlignment="1" applyProtection="1">
      <alignment horizontal="left" vertical="center" wrapText="1"/>
    </xf>
    <xf numFmtId="164" fontId="4" fillId="3" borderId="2" xfId="0" applyNumberFormat="1" applyFont="1" applyFill="1" applyBorder="1" applyAlignment="1"/>
    <xf numFmtId="0" fontId="3" fillId="0" borderId="7" xfId="0" applyFont="1" applyFill="1" applyBorder="1" applyAlignment="1">
      <alignment horizontal="left" vertical="center" wrapText="1"/>
    </xf>
    <xf numFmtId="49" fontId="3" fillId="0" borderId="5" xfId="2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>
      <alignment horizontal="justify" vertical="center" wrapText="1"/>
    </xf>
    <xf numFmtId="0" fontId="3" fillId="0" borderId="10" xfId="0" applyNumberFormat="1" applyFont="1" applyFill="1" applyBorder="1" applyAlignment="1">
      <alignment horizontal="justify" vertical="center" wrapText="1"/>
    </xf>
    <xf numFmtId="0" fontId="3" fillId="0" borderId="5" xfId="0" applyFont="1" applyFill="1" applyBorder="1" applyAlignment="1">
      <alignment horizontal="left" wrapText="1"/>
    </xf>
    <xf numFmtId="164" fontId="3" fillId="0" borderId="5" xfId="0" applyNumberFormat="1" applyFont="1" applyFill="1" applyBorder="1" applyAlignment="1">
      <alignment horizontal="right" wrapText="1"/>
    </xf>
    <xf numFmtId="164" fontId="4" fillId="0" borderId="2" xfId="0" applyNumberFormat="1" applyFont="1" applyFill="1" applyBorder="1" applyAlignment="1">
      <alignment horizontal="right" wrapText="1"/>
    </xf>
    <xf numFmtId="164" fontId="3" fillId="0" borderId="5" xfId="0" applyNumberFormat="1" applyFont="1" applyFill="1" applyBorder="1" applyAlignment="1">
      <alignment wrapText="1"/>
    </xf>
    <xf numFmtId="164" fontId="3" fillId="0" borderId="9" xfId="0" applyNumberFormat="1" applyFont="1" applyFill="1" applyBorder="1" applyAlignment="1">
      <alignment wrapText="1"/>
    </xf>
    <xf numFmtId="164" fontId="4" fillId="0" borderId="2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164" fontId="3" fillId="0" borderId="10" xfId="0" applyNumberFormat="1" applyFont="1" applyFill="1" applyBorder="1" applyAlignment="1">
      <alignment wrapText="1"/>
    </xf>
    <xf numFmtId="0" fontId="3" fillId="0" borderId="5" xfId="0" applyFont="1" applyFill="1" applyBorder="1" applyAlignment="1">
      <alignment wrapText="1"/>
    </xf>
    <xf numFmtId="164" fontId="3" fillId="0" borderId="7" xfId="0" applyNumberFormat="1" applyFont="1" applyFill="1" applyBorder="1" applyAlignment="1">
      <alignment wrapText="1"/>
    </xf>
    <xf numFmtId="0" fontId="4" fillId="0" borderId="12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164" fontId="3" fillId="0" borderId="10" xfId="0" applyNumberFormat="1" applyFont="1" applyFill="1" applyBorder="1" applyAlignment="1"/>
    <xf numFmtId="49" fontId="4" fillId="0" borderId="2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164" fontId="3" fillId="0" borderId="14" xfId="0" applyNumberFormat="1" applyFont="1" applyFill="1" applyBorder="1" applyAlignment="1"/>
    <xf numFmtId="0" fontId="3" fillId="0" borderId="0" xfId="0" applyFont="1" applyFill="1" applyBorder="1" applyAlignment="1">
      <alignment horizontal="left" vertical="center"/>
    </xf>
    <xf numFmtId="164" fontId="3" fillId="0" borderId="17" xfId="0" applyNumberFormat="1" applyFont="1" applyFill="1" applyBorder="1" applyAlignment="1"/>
    <xf numFmtId="164" fontId="3" fillId="0" borderId="18" xfId="0" applyNumberFormat="1" applyFont="1" applyFill="1" applyBorder="1" applyAlignment="1"/>
    <xf numFmtId="164" fontId="4" fillId="0" borderId="15" xfId="0" applyNumberFormat="1" applyFont="1" applyFill="1" applyBorder="1" applyAlignment="1"/>
    <xf numFmtId="164" fontId="3" fillId="0" borderId="16" xfId="0" applyNumberFormat="1" applyFont="1" applyFill="1" applyBorder="1" applyAlignment="1"/>
    <xf numFmtId="164" fontId="4" fillId="0" borderId="15" xfId="0" applyNumberFormat="1" applyFont="1" applyFill="1" applyBorder="1" applyAlignment="1">
      <alignment horizontal="right"/>
    </xf>
    <xf numFmtId="164" fontId="3" fillId="0" borderId="19" xfId="0" applyNumberFormat="1" applyFont="1" applyFill="1" applyBorder="1" applyAlignment="1"/>
    <xf numFmtId="164" fontId="3" fillId="0" borderId="20" xfId="0" applyNumberFormat="1" applyFont="1" applyFill="1" applyBorder="1" applyAlignment="1"/>
    <xf numFmtId="164" fontId="3" fillId="0" borderId="3" xfId="0" applyNumberFormat="1" applyFont="1" applyFill="1" applyBorder="1" applyAlignment="1"/>
    <xf numFmtId="0" fontId="3" fillId="0" borderId="5" xfId="0" applyFont="1" applyFill="1" applyBorder="1" applyAlignment="1">
      <alignment horizontal="center" vertical="center"/>
    </xf>
    <xf numFmtId="0" fontId="3" fillId="0" borderId="5" xfId="1" applyNumberFormat="1" applyFont="1" applyFill="1" applyBorder="1" applyAlignment="1">
      <alignment horizontal="left" vertical="center" wrapText="1" readingOrder="1"/>
    </xf>
    <xf numFmtId="0" fontId="3" fillId="0" borderId="11" xfId="0" quotePrefix="1" applyFont="1" applyFill="1" applyBorder="1" applyAlignment="1">
      <alignment horizontal="center" vertical="center"/>
    </xf>
    <xf numFmtId="0" fontId="3" fillId="0" borderId="10" xfId="1" applyNumberFormat="1" applyFont="1" applyFill="1" applyBorder="1" applyAlignment="1">
      <alignment horizontal="left" vertical="center" wrapText="1" readingOrder="1"/>
    </xf>
    <xf numFmtId="0" fontId="4" fillId="0" borderId="1" xfId="0" quotePrefix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wrapText="1"/>
    </xf>
    <xf numFmtId="164" fontId="3" fillId="3" borderId="5" xfId="0" applyNumberFormat="1" applyFont="1" applyFill="1" applyBorder="1" applyAlignment="1"/>
    <xf numFmtId="0" fontId="4" fillId="2" borderId="11" xfId="0" applyFont="1" applyFill="1" applyBorder="1" applyAlignment="1">
      <alignment horizontal="center" vertical="center"/>
    </xf>
    <xf numFmtId="0" fontId="4" fillId="2" borderId="10" xfId="1" applyNumberFormat="1" applyFont="1" applyFill="1" applyBorder="1" applyAlignment="1">
      <alignment horizontal="left" vertical="center" wrapText="1" readingOrder="1"/>
    </xf>
    <xf numFmtId="164" fontId="4" fillId="2" borderId="10" xfId="1" applyNumberFormat="1" applyFont="1" applyFill="1" applyBorder="1" applyAlignment="1">
      <alignment horizontal="right" vertical="center" wrapText="1" readingOrder="1"/>
    </xf>
    <xf numFmtId="164" fontId="4" fillId="2" borderId="19" xfId="1" applyNumberFormat="1" applyFont="1" applyFill="1" applyBorder="1" applyAlignment="1">
      <alignment horizontal="right" vertical="center" wrapText="1" readingOrder="1"/>
    </xf>
    <xf numFmtId="164" fontId="4" fillId="4" borderId="10" xfId="1" applyNumberFormat="1" applyFont="1" applyFill="1" applyBorder="1" applyAlignment="1">
      <alignment vertical="center" wrapText="1" readingOrder="1"/>
    </xf>
    <xf numFmtId="164" fontId="4" fillId="4" borderId="10" xfId="0" applyNumberFormat="1" applyFont="1" applyFill="1" applyBorder="1" applyAlignment="1">
      <alignment vertical="center"/>
    </xf>
    <xf numFmtId="3" fontId="3" fillId="0" borderId="1" xfId="1" applyNumberFormat="1" applyFont="1" applyFill="1" applyBorder="1" applyAlignment="1">
      <alignment horizontal="center" vertical="center" wrapText="1" readingOrder="1"/>
    </xf>
    <xf numFmtId="0" fontId="3" fillId="0" borderId="2" xfId="1" applyNumberFormat="1" applyFont="1" applyFill="1" applyBorder="1" applyAlignment="1">
      <alignment horizontal="center" vertical="center" wrapText="1" readingOrder="1"/>
    </xf>
    <xf numFmtId="3" fontId="3" fillId="0" borderId="2" xfId="1" applyNumberFormat="1" applyFont="1" applyFill="1" applyBorder="1" applyAlignment="1">
      <alignment horizontal="center" vertical="center" wrapText="1" readingOrder="1"/>
    </xf>
    <xf numFmtId="0" fontId="3" fillId="0" borderId="15" xfId="1" applyNumberFormat="1" applyFont="1" applyFill="1" applyBorder="1" applyAlignment="1">
      <alignment horizontal="center" vertical="center" wrapText="1" readingOrder="1"/>
    </xf>
    <xf numFmtId="2" fontId="3" fillId="0" borderId="2" xfId="1" applyNumberFormat="1" applyFont="1" applyFill="1" applyBorder="1" applyAlignment="1">
      <alignment horizontal="center" vertical="center" wrapText="1" readingOrder="1"/>
    </xf>
    <xf numFmtId="164" fontId="3" fillId="0" borderId="3" xfId="1" applyNumberFormat="1" applyFont="1" applyFill="1" applyBorder="1" applyAlignment="1">
      <alignment horizontal="center" vertical="center" wrapText="1" readingOrder="1"/>
    </xf>
    <xf numFmtId="0" fontId="2" fillId="0" borderId="0" xfId="1" applyNumberFormat="1" applyFont="1" applyFill="1" applyBorder="1" applyAlignment="1">
      <alignment horizontal="center" vertical="center" wrapText="1" readingOrder="1"/>
    </xf>
  </cellXfs>
  <cellStyles count="3">
    <cellStyle name="Normal" xfId="1"/>
    <cellStyle name="Обычный" xfId="0" builtinId="0"/>
    <cellStyle name="Обычный_Лист1" xfId="2"/>
  </cellStyles>
  <dxfs count="0"/>
  <tableStyles count="0" defaultTableStyle="TableStyleMedium9" defaultPivotStyle="PivotStyleLight16"/>
  <colors>
    <mruColors>
      <color rgb="FFCCFFFF"/>
      <color rgb="FF66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4"/>
  <sheetViews>
    <sheetView tabSelected="1" workbookViewId="0">
      <pane ySplit="4" topLeftCell="A18" activePane="bottomLeft" state="frozenSplit"/>
      <selection pane="bottomLeft" activeCell="A2" sqref="A2:G2"/>
    </sheetView>
  </sheetViews>
  <sheetFormatPr defaultRowHeight="15.75"/>
  <cols>
    <col min="1" max="1" width="5.42578125" style="1" customWidth="1"/>
    <col min="2" max="2" width="29.85546875" style="44" customWidth="1"/>
    <col min="3" max="3" width="16.28515625" style="1" customWidth="1"/>
    <col min="4" max="4" width="15.28515625" style="1" customWidth="1"/>
    <col min="5" max="5" width="12.5703125" style="1" customWidth="1"/>
    <col min="6" max="6" width="14.28515625" style="1" customWidth="1"/>
    <col min="7" max="7" width="12.140625" style="1" customWidth="1"/>
    <col min="8" max="16384" width="9.140625" style="1"/>
  </cols>
  <sheetData>
    <row r="2" spans="1:7" ht="104.25" customHeight="1" thickBot="1">
      <c r="A2" s="72" t="s">
        <v>106</v>
      </c>
      <c r="B2" s="72"/>
      <c r="C2" s="72"/>
      <c r="D2" s="72"/>
      <c r="E2" s="72"/>
      <c r="F2" s="72"/>
      <c r="G2" s="72"/>
    </row>
    <row r="3" spans="1:7" ht="126.75" thickBot="1">
      <c r="A3" s="66" t="s">
        <v>0</v>
      </c>
      <c r="B3" s="67" t="s">
        <v>1</v>
      </c>
      <c r="C3" s="68" t="s">
        <v>2</v>
      </c>
      <c r="D3" s="67" t="s">
        <v>3</v>
      </c>
      <c r="E3" s="69" t="s">
        <v>4</v>
      </c>
      <c r="F3" s="70" t="s">
        <v>99</v>
      </c>
      <c r="G3" s="71" t="s">
        <v>98</v>
      </c>
    </row>
    <row r="4" spans="1:7" ht="33" customHeight="1" thickBot="1">
      <c r="A4" s="60"/>
      <c r="B4" s="61" t="s">
        <v>5</v>
      </c>
      <c r="C4" s="62">
        <f>SUM(C5,C16,C20,C26,C29,C31,C38,C41,C43,C49,C51,C53)</f>
        <v>1322526.3999999999</v>
      </c>
      <c r="D4" s="62">
        <f>SUM(D5,D16,D20,D26,D29,D31,D38,D41,D43,D49,D51,D53)</f>
        <v>240799.49999999997</v>
      </c>
      <c r="E4" s="63">
        <f t="shared" ref="E4:E54" si="0">D4/C4*100</f>
        <v>18.207538238934209</v>
      </c>
      <c r="F4" s="64">
        <f>SUM(F5,F14,F16,F20,F26,F29,F31,F38,F41,F43,F49,F51,F53)</f>
        <v>185022.90000000002</v>
      </c>
      <c r="G4" s="65">
        <f>F4/D4*100</f>
        <v>76.836912036777505</v>
      </c>
    </row>
    <row r="5" spans="1:7" s="2" customFormat="1" ht="32.25" thickBot="1">
      <c r="A5" s="11" t="s">
        <v>6</v>
      </c>
      <c r="B5" s="58" t="s">
        <v>7</v>
      </c>
      <c r="C5" s="13">
        <f>SUM(C6:C13)</f>
        <v>75701.600000000006</v>
      </c>
      <c r="D5" s="13">
        <f>SUM(D6:D13)</f>
        <v>12472.3</v>
      </c>
      <c r="E5" s="47">
        <f t="shared" si="0"/>
        <v>16.475609498346135</v>
      </c>
      <c r="F5" s="13">
        <f>SUM(F6:F13)</f>
        <v>11644.300000000001</v>
      </c>
      <c r="G5" s="14">
        <f t="shared" ref="G5:G54" si="1">F5/D5*100</f>
        <v>93.361288615572121</v>
      </c>
    </row>
    <row r="6" spans="1:7" ht="31.5">
      <c r="A6" s="15" t="s">
        <v>8</v>
      </c>
      <c r="B6" s="6" t="s">
        <v>9</v>
      </c>
      <c r="C6" s="16">
        <v>2428</v>
      </c>
      <c r="D6" s="16">
        <v>403.2</v>
      </c>
      <c r="E6" s="48">
        <f t="shared" si="0"/>
        <v>16.606260296540363</v>
      </c>
      <c r="F6" s="16">
        <v>385.6</v>
      </c>
      <c r="G6" s="16">
        <f t="shared" si="1"/>
        <v>95.634920634920633</v>
      </c>
    </row>
    <row r="7" spans="1:7" ht="110.25">
      <c r="A7" s="3" t="s">
        <v>10</v>
      </c>
      <c r="B7" s="6" t="s">
        <v>11</v>
      </c>
      <c r="C7" s="5">
        <v>1394.5</v>
      </c>
      <c r="D7" s="5">
        <v>345.7</v>
      </c>
      <c r="E7" s="45">
        <f t="shared" si="0"/>
        <v>24.790247400501972</v>
      </c>
      <c r="F7" s="5">
        <v>630.5</v>
      </c>
      <c r="G7" s="5">
        <f t="shared" si="1"/>
        <v>182.38356956899048</v>
      </c>
    </row>
    <row r="8" spans="1:7" ht="78.75">
      <c r="A8" s="3" t="s">
        <v>12</v>
      </c>
      <c r="B8" s="4" t="s">
        <v>13</v>
      </c>
      <c r="C8" s="5">
        <v>53084.1</v>
      </c>
      <c r="D8" s="5">
        <v>8383.2000000000007</v>
      </c>
      <c r="E8" s="45">
        <f t="shared" si="0"/>
        <v>15.79229938908261</v>
      </c>
      <c r="F8" s="5">
        <v>8645</v>
      </c>
      <c r="G8" s="5">
        <f t="shared" si="1"/>
        <v>103.12291249164996</v>
      </c>
    </row>
    <row r="9" spans="1:7">
      <c r="A9" s="3" t="s">
        <v>14</v>
      </c>
      <c r="B9" s="7" t="s">
        <v>15</v>
      </c>
      <c r="C9" s="5">
        <v>35</v>
      </c>
      <c r="D9" s="5">
        <v>0</v>
      </c>
      <c r="E9" s="45">
        <f t="shared" si="0"/>
        <v>0</v>
      </c>
      <c r="F9" s="5">
        <v>0</v>
      </c>
      <c r="G9" s="5">
        <v>0</v>
      </c>
    </row>
    <row r="10" spans="1:7" ht="94.5">
      <c r="A10" s="3" t="s">
        <v>16</v>
      </c>
      <c r="B10" s="7" t="s">
        <v>17</v>
      </c>
      <c r="C10" s="5">
        <v>15599</v>
      </c>
      <c r="D10" s="5">
        <v>2971.4</v>
      </c>
      <c r="E10" s="45">
        <f t="shared" si="0"/>
        <v>19.048656965190077</v>
      </c>
      <c r="F10" s="5">
        <v>1776.1</v>
      </c>
      <c r="G10" s="5">
        <f t="shared" si="1"/>
        <v>59.773170895873996</v>
      </c>
    </row>
    <row r="11" spans="1:7" ht="31.5">
      <c r="A11" s="3" t="s">
        <v>18</v>
      </c>
      <c r="B11" s="4" t="s">
        <v>19</v>
      </c>
      <c r="C11" s="5">
        <v>1373.5</v>
      </c>
      <c r="D11" s="5">
        <v>261</v>
      </c>
      <c r="E11" s="45">
        <f t="shared" si="0"/>
        <v>19.002548234437569</v>
      </c>
      <c r="F11" s="5">
        <v>207.1</v>
      </c>
      <c r="G11" s="5">
        <f t="shared" si="1"/>
        <v>79.348659003831415</v>
      </c>
    </row>
    <row r="12" spans="1:7">
      <c r="A12" s="3" t="s">
        <v>20</v>
      </c>
      <c r="B12" s="4" t="s">
        <v>21</v>
      </c>
      <c r="C12" s="5">
        <v>1044.5</v>
      </c>
      <c r="D12" s="5">
        <v>0</v>
      </c>
      <c r="E12" s="45">
        <f t="shared" si="0"/>
        <v>0</v>
      </c>
      <c r="F12" s="5">
        <v>0</v>
      </c>
      <c r="G12" s="5">
        <v>0</v>
      </c>
    </row>
    <row r="13" spans="1:7" ht="48" thickBot="1">
      <c r="A13" s="8" t="s">
        <v>22</v>
      </c>
      <c r="B13" s="9" t="s">
        <v>23</v>
      </c>
      <c r="C13" s="10">
        <v>743</v>
      </c>
      <c r="D13" s="10">
        <v>107.8</v>
      </c>
      <c r="E13" s="46">
        <f t="shared" si="0"/>
        <v>14.508748317631223</v>
      </c>
      <c r="F13" s="10">
        <v>0</v>
      </c>
      <c r="G13" s="10">
        <f t="shared" si="1"/>
        <v>0</v>
      </c>
    </row>
    <row r="14" spans="1:7" ht="16.5" thickBot="1">
      <c r="A14" s="57" t="s">
        <v>101</v>
      </c>
      <c r="B14" s="12" t="s">
        <v>100</v>
      </c>
      <c r="C14" s="13">
        <v>0</v>
      </c>
      <c r="D14" s="13">
        <v>0</v>
      </c>
      <c r="E14" s="47">
        <v>0</v>
      </c>
      <c r="F14" s="13">
        <f>F15</f>
        <v>220</v>
      </c>
      <c r="G14" s="52" t="e">
        <f t="shared" ref="G14" si="2">F14/D14*100</f>
        <v>#DIV/0!</v>
      </c>
    </row>
    <row r="15" spans="1:7" ht="32.25" thickBot="1">
      <c r="A15" s="55" t="s">
        <v>102</v>
      </c>
      <c r="B15" s="56" t="s">
        <v>103</v>
      </c>
      <c r="C15" s="37">
        <v>0</v>
      </c>
      <c r="D15" s="37">
        <v>0</v>
      </c>
      <c r="E15" s="37">
        <v>0</v>
      </c>
      <c r="F15" s="37">
        <v>220</v>
      </c>
      <c r="G15" s="37">
        <v>0</v>
      </c>
    </row>
    <row r="16" spans="1:7" ht="63.75" thickBot="1">
      <c r="A16" s="11" t="s">
        <v>24</v>
      </c>
      <c r="B16" s="12" t="s">
        <v>25</v>
      </c>
      <c r="C16" s="13">
        <f>SUM(C17:C19)</f>
        <v>6025.2999999999993</v>
      </c>
      <c r="D16" s="13">
        <f>SUM(D17:D19)</f>
        <v>1186.7</v>
      </c>
      <c r="E16" s="47">
        <f>D16/C16*100</f>
        <v>19.695284882080564</v>
      </c>
      <c r="F16" s="13">
        <f>SUM(F17:F19)</f>
        <v>930.69999999999993</v>
      </c>
      <c r="G16" s="14">
        <f t="shared" si="1"/>
        <v>78.427572259206187</v>
      </c>
    </row>
    <row r="17" spans="1:7" s="2" customFormat="1">
      <c r="A17" s="15" t="s">
        <v>26</v>
      </c>
      <c r="B17" s="6" t="s">
        <v>27</v>
      </c>
      <c r="C17" s="16">
        <v>790</v>
      </c>
      <c r="D17" s="16">
        <v>166.9</v>
      </c>
      <c r="E17" s="48">
        <f>D17/C17*100</f>
        <v>21.126582278481013</v>
      </c>
      <c r="F17" s="16">
        <v>189</v>
      </c>
      <c r="G17" s="16">
        <f t="shared" si="1"/>
        <v>113.24146195326543</v>
      </c>
    </row>
    <row r="18" spans="1:7" ht="94.5">
      <c r="A18" s="3" t="s">
        <v>28</v>
      </c>
      <c r="B18" s="6" t="s">
        <v>29</v>
      </c>
      <c r="C18" s="5">
        <v>4087.9</v>
      </c>
      <c r="D18" s="5">
        <v>906.8</v>
      </c>
      <c r="E18" s="45">
        <f>D18/C18*100</f>
        <v>22.182538711808018</v>
      </c>
      <c r="F18" s="5">
        <v>656.4</v>
      </c>
      <c r="G18" s="5">
        <f t="shared" si="1"/>
        <v>72.386413762681954</v>
      </c>
    </row>
    <row r="19" spans="1:7" ht="63.75" thickBot="1">
      <c r="A19" s="8" t="s">
        <v>30</v>
      </c>
      <c r="B19" s="17" t="s">
        <v>31</v>
      </c>
      <c r="C19" s="10">
        <v>1147.4000000000001</v>
      </c>
      <c r="D19" s="10">
        <v>113</v>
      </c>
      <c r="E19" s="46">
        <f>D19/C19*100</f>
        <v>9.8483527976294223</v>
      </c>
      <c r="F19" s="10">
        <v>85.3</v>
      </c>
      <c r="G19" s="10">
        <f t="shared" si="1"/>
        <v>75.486725663716811</v>
      </c>
    </row>
    <row r="20" spans="1:7" s="2" customFormat="1" ht="16.5" thickBot="1">
      <c r="A20" s="11" t="s">
        <v>32</v>
      </c>
      <c r="B20" s="12" t="s">
        <v>33</v>
      </c>
      <c r="C20" s="13">
        <f>SUM(C22:C23,C24:C25)</f>
        <v>88790.7</v>
      </c>
      <c r="D20" s="18">
        <f>SUM(D22:D23,D24:D25)</f>
        <v>20928.3</v>
      </c>
      <c r="E20" s="47">
        <f t="shared" si="0"/>
        <v>23.570373924296124</v>
      </c>
      <c r="F20" s="18">
        <f>SUM(F21:F23,F24:F25)</f>
        <v>6606.1</v>
      </c>
      <c r="G20" s="52">
        <f t="shared" si="1"/>
        <v>31.565392315668262</v>
      </c>
    </row>
    <row r="21" spans="1:7" s="2" customFormat="1" ht="31.5">
      <c r="A21" s="53" t="s">
        <v>104</v>
      </c>
      <c r="B21" s="54" t="s">
        <v>105</v>
      </c>
      <c r="C21" s="16">
        <v>0</v>
      </c>
      <c r="D21" s="59">
        <v>0</v>
      </c>
      <c r="E21" s="16">
        <v>0</v>
      </c>
      <c r="F21" s="59">
        <v>60.4</v>
      </c>
      <c r="G21" s="16">
        <v>0</v>
      </c>
    </row>
    <row r="22" spans="1:7" ht="31.5">
      <c r="A22" s="3" t="s">
        <v>34</v>
      </c>
      <c r="B22" s="6" t="s">
        <v>35</v>
      </c>
      <c r="C22" s="16">
        <v>467.1</v>
      </c>
      <c r="D22" s="16">
        <v>0</v>
      </c>
      <c r="E22" s="48">
        <f t="shared" si="0"/>
        <v>0</v>
      </c>
      <c r="F22" s="5">
        <v>0</v>
      </c>
      <c r="G22" s="5">
        <v>0</v>
      </c>
    </row>
    <row r="23" spans="1:7">
      <c r="A23" s="3" t="s">
        <v>36</v>
      </c>
      <c r="B23" s="4" t="s">
        <v>37</v>
      </c>
      <c r="C23" s="5">
        <v>4327.1000000000004</v>
      </c>
      <c r="D23" s="5">
        <v>1361.5</v>
      </c>
      <c r="E23" s="45">
        <f t="shared" si="0"/>
        <v>31.464491229691937</v>
      </c>
      <c r="F23" s="5">
        <v>1066.3</v>
      </c>
      <c r="G23" s="5">
        <f t="shared" si="1"/>
        <v>78.318031582813077</v>
      </c>
    </row>
    <row r="24" spans="1:7">
      <c r="A24" s="3" t="s">
        <v>38</v>
      </c>
      <c r="B24" s="19" t="s">
        <v>39</v>
      </c>
      <c r="C24" s="5">
        <v>26265.8</v>
      </c>
      <c r="D24" s="5">
        <v>11355.5</v>
      </c>
      <c r="E24" s="45">
        <f t="shared" si="0"/>
        <v>43.23302545515461</v>
      </c>
      <c r="F24" s="5">
        <v>606.29999999999995</v>
      </c>
      <c r="G24" s="5">
        <f t="shared" si="1"/>
        <v>5.3392629122451671</v>
      </c>
    </row>
    <row r="25" spans="1:7" ht="32.25" thickBot="1">
      <c r="A25" s="8" t="s">
        <v>40</v>
      </c>
      <c r="B25" s="9" t="s">
        <v>41</v>
      </c>
      <c r="C25" s="10">
        <v>57730.7</v>
      </c>
      <c r="D25" s="10">
        <v>8211.2999999999993</v>
      </c>
      <c r="E25" s="46">
        <f t="shared" si="0"/>
        <v>14.223454764969071</v>
      </c>
      <c r="F25" s="10">
        <v>4873.1000000000004</v>
      </c>
      <c r="G25" s="10">
        <f t="shared" si="1"/>
        <v>59.346266729994049</v>
      </c>
    </row>
    <row r="26" spans="1:7" s="2" customFormat="1" ht="32.25" thickBot="1">
      <c r="A26" s="11" t="s">
        <v>42</v>
      </c>
      <c r="B26" s="12" t="s">
        <v>43</v>
      </c>
      <c r="C26" s="13">
        <f>SUM(,C27:C28)</f>
        <v>97551</v>
      </c>
      <c r="D26" s="13">
        <f>SUM(,D27:D28)</f>
        <v>22094.399999999998</v>
      </c>
      <c r="E26" s="47">
        <f>D26/C26*100</f>
        <v>22.6490758680075</v>
      </c>
      <c r="F26" s="13">
        <f>SUM(,F27:F28)</f>
        <v>3018</v>
      </c>
      <c r="G26" s="14">
        <f t="shared" si="1"/>
        <v>13.659569845752772</v>
      </c>
    </row>
    <row r="27" spans="1:7">
      <c r="A27" s="15" t="s">
        <v>44</v>
      </c>
      <c r="B27" s="20" t="s">
        <v>45</v>
      </c>
      <c r="C27" s="16">
        <v>51</v>
      </c>
      <c r="D27" s="16">
        <v>4.0999999999999996</v>
      </c>
      <c r="E27" s="48">
        <f>D27/C27*100</f>
        <v>8.0392156862745097</v>
      </c>
      <c r="F27" s="16">
        <v>6</v>
      </c>
      <c r="G27" s="16">
        <f t="shared" si="1"/>
        <v>146.34146341463418</v>
      </c>
    </row>
    <row r="28" spans="1:7" ht="16.5" thickBot="1">
      <c r="A28" s="8" t="s">
        <v>46</v>
      </c>
      <c r="B28" s="9" t="s">
        <v>47</v>
      </c>
      <c r="C28" s="10">
        <v>97500</v>
      </c>
      <c r="D28" s="10">
        <v>22090.3</v>
      </c>
      <c r="E28" s="46">
        <f>D28/C28*100</f>
        <v>22.656717948717947</v>
      </c>
      <c r="F28" s="10">
        <v>3012</v>
      </c>
      <c r="G28" s="10">
        <f t="shared" si="1"/>
        <v>13.634943844130682</v>
      </c>
    </row>
    <row r="29" spans="1:7" ht="32.25" thickBot="1">
      <c r="A29" s="11" t="s">
        <v>48</v>
      </c>
      <c r="B29" s="21" t="s">
        <v>49</v>
      </c>
      <c r="C29" s="13">
        <f>C30</f>
        <v>599</v>
      </c>
      <c r="D29" s="13">
        <f>D30</f>
        <v>37.6</v>
      </c>
      <c r="E29" s="47">
        <f>D29/C29*100</f>
        <v>6.2771285475792986</v>
      </c>
      <c r="F29" s="13">
        <f>F30</f>
        <v>102.8</v>
      </c>
      <c r="G29" s="52">
        <f t="shared" si="1"/>
        <v>273.40425531914889</v>
      </c>
    </row>
    <row r="30" spans="1:7" ht="32.25" thickBot="1">
      <c r="A30" s="29" t="s">
        <v>50</v>
      </c>
      <c r="B30" s="22" t="s">
        <v>51</v>
      </c>
      <c r="C30" s="37">
        <v>599</v>
      </c>
      <c r="D30" s="37">
        <v>37.6</v>
      </c>
      <c r="E30" s="50">
        <f>D30/C30*100</f>
        <v>6.2771285475792986</v>
      </c>
      <c r="F30" s="37">
        <v>102.8</v>
      </c>
      <c r="G30" s="37">
        <f t="shared" si="1"/>
        <v>273.40425531914889</v>
      </c>
    </row>
    <row r="31" spans="1:7" ht="16.5" thickBot="1">
      <c r="A31" s="11" t="s">
        <v>52</v>
      </c>
      <c r="B31" s="12" t="s">
        <v>53</v>
      </c>
      <c r="C31" s="18">
        <f>SUM(C32:C37)</f>
        <v>642454.4</v>
      </c>
      <c r="D31" s="18">
        <f>SUM(D32:D37)</f>
        <v>101952.29999999999</v>
      </c>
      <c r="E31" s="47">
        <f>SUM(E32:E33,E36:E36,E37)</f>
        <v>56.626091645068726</v>
      </c>
      <c r="F31" s="18">
        <f>SUM(F32:F37)</f>
        <v>85688</v>
      </c>
      <c r="G31" s="14">
        <f t="shared" si="1"/>
        <v>84.047147538603852</v>
      </c>
    </row>
    <row r="32" spans="1:7">
      <c r="A32" s="15" t="s">
        <v>54</v>
      </c>
      <c r="B32" s="23" t="s">
        <v>55</v>
      </c>
      <c r="C32" s="24">
        <v>177514.1</v>
      </c>
      <c r="D32" s="24">
        <v>31272.7</v>
      </c>
      <c r="E32" s="48">
        <f>D32/C32*100</f>
        <v>17.617023098446825</v>
      </c>
      <c r="F32" s="16">
        <v>22478.7</v>
      </c>
      <c r="G32" s="16">
        <f t="shared" si="1"/>
        <v>71.879626639209278</v>
      </c>
    </row>
    <row r="33" spans="1:7">
      <c r="A33" s="3" t="s">
        <v>56</v>
      </c>
      <c r="B33" s="4" t="s">
        <v>57</v>
      </c>
      <c r="C33" s="5">
        <v>385764.7</v>
      </c>
      <c r="D33" s="5">
        <v>55725.5</v>
      </c>
      <c r="E33" s="45">
        <f t="shared" si="0"/>
        <v>14.445463776234579</v>
      </c>
      <c r="F33" s="5">
        <v>51541.4</v>
      </c>
      <c r="G33" s="5">
        <f t="shared" si="1"/>
        <v>92.491588231599536</v>
      </c>
    </row>
    <row r="34" spans="1:7" ht="31.5">
      <c r="A34" s="3" t="s">
        <v>58</v>
      </c>
      <c r="B34" s="4" t="s">
        <v>59</v>
      </c>
      <c r="C34" s="5">
        <v>46919.7</v>
      </c>
      <c r="D34" s="5">
        <v>9701.9</v>
      </c>
      <c r="E34" s="45">
        <f>D34/C34*100</f>
        <v>20.677668442040336</v>
      </c>
      <c r="F34" s="5">
        <v>7377.7</v>
      </c>
      <c r="G34" s="5">
        <f t="shared" si="1"/>
        <v>76.04386769601831</v>
      </c>
    </row>
    <row r="35" spans="1:7" s="2" customFormat="1" ht="47.25">
      <c r="A35" s="3" t="s">
        <v>60</v>
      </c>
      <c r="B35" s="4" t="s">
        <v>61</v>
      </c>
      <c r="C35" s="5">
        <v>0</v>
      </c>
      <c r="D35" s="5">
        <v>0</v>
      </c>
      <c r="E35" s="45">
        <v>0</v>
      </c>
      <c r="F35" s="5">
        <v>4.9000000000000004</v>
      </c>
      <c r="G35" s="5">
        <v>0</v>
      </c>
    </row>
    <row r="36" spans="1:7" ht="31.5">
      <c r="A36" s="3" t="s">
        <v>62</v>
      </c>
      <c r="B36" s="4" t="s">
        <v>63</v>
      </c>
      <c r="C36" s="5">
        <v>2877.9</v>
      </c>
      <c r="D36" s="5">
        <v>213.3</v>
      </c>
      <c r="E36" s="45">
        <f t="shared" si="0"/>
        <v>7.4116543312832279</v>
      </c>
      <c r="F36" s="5">
        <v>316.8</v>
      </c>
      <c r="G36" s="5">
        <f t="shared" si="1"/>
        <v>148.52320675105486</v>
      </c>
    </row>
    <row r="37" spans="1:7" ht="32.25" thickBot="1">
      <c r="A37" s="8" t="s">
        <v>64</v>
      </c>
      <c r="B37" s="9" t="s">
        <v>65</v>
      </c>
      <c r="C37" s="10">
        <v>29378</v>
      </c>
      <c r="D37" s="10">
        <v>5038.8999999999996</v>
      </c>
      <c r="E37" s="46">
        <f t="shared" si="0"/>
        <v>17.151950439104091</v>
      </c>
      <c r="F37" s="10">
        <v>3968.5</v>
      </c>
      <c r="G37" s="10">
        <f t="shared" si="1"/>
        <v>78.757268451447743</v>
      </c>
    </row>
    <row r="38" spans="1:7" ht="32.25" thickBot="1">
      <c r="A38" s="11" t="s">
        <v>66</v>
      </c>
      <c r="B38" s="12" t="s">
        <v>67</v>
      </c>
      <c r="C38" s="25">
        <f>SUM(C39,C40)</f>
        <v>135218.70000000001</v>
      </c>
      <c r="D38" s="25">
        <f>SUM(D39,D40)</f>
        <v>23375</v>
      </c>
      <c r="E38" s="49">
        <f t="shared" si="0"/>
        <v>17.286810182319456</v>
      </c>
      <c r="F38" s="28">
        <f>SUM(F39,F40)</f>
        <v>19232.599999999999</v>
      </c>
      <c r="G38" s="14">
        <f t="shared" si="1"/>
        <v>82.27850267379678</v>
      </c>
    </row>
    <row r="39" spans="1:7">
      <c r="A39" s="15" t="s">
        <v>68</v>
      </c>
      <c r="B39" s="6" t="s">
        <v>69</v>
      </c>
      <c r="C39" s="26">
        <v>124011</v>
      </c>
      <c r="D39" s="26">
        <v>21977.200000000001</v>
      </c>
      <c r="E39" s="48">
        <f t="shared" si="0"/>
        <v>17.721976276298072</v>
      </c>
      <c r="F39" s="16">
        <v>16115.3</v>
      </c>
      <c r="G39" s="16">
        <f t="shared" si="1"/>
        <v>73.327357443168367</v>
      </c>
    </row>
    <row r="40" spans="1:7" s="2" customFormat="1" ht="32.25" thickBot="1">
      <c r="A40" s="8" t="s">
        <v>70</v>
      </c>
      <c r="B40" s="9" t="s">
        <v>71</v>
      </c>
      <c r="C40" s="27">
        <v>11207.7</v>
      </c>
      <c r="D40" s="27">
        <v>1397.8</v>
      </c>
      <c r="E40" s="46">
        <f t="shared" si="0"/>
        <v>12.471782792187511</v>
      </c>
      <c r="F40" s="10">
        <v>3117.3</v>
      </c>
      <c r="G40" s="10">
        <f t="shared" si="1"/>
        <v>223.01473744455572</v>
      </c>
    </row>
    <row r="41" spans="1:7" ht="16.5" thickBot="1">
      <c r="A41" s="11" t="s">
        <v>72</v>
      </c>
      <c r="B41" s="12" t="s">
        <v>73</v>
      </c>
      <c r="C41" s="28">
        <f>C42</f>
        <v>2528.9</v>
      </c>
      <c r="D41" s="28">
        <f>D42</f>
        <v>0</v>
      </c>
      <c r="E41" s="47">
        <f>D41/C41*100</f>
        <v>0</v>
      </c>
      <c r="F41" s="28">
        <f>F42</f>
        <v>0</v>
      </c>
      <c r="G41" s="52">
        <v>0</v>
      </c>
    </row>
    <row r="42" spans="1:7" ht="32.25" thickBot="1">
      <c r="A42" s="29" t="s">
        <v>74</v>
      </c>
      <c r="B42" s="30" t="s">
        <v>75</v>
      </c>
      <c r="C42" s="31">
        <v>2528.9</v>
      </c>
      <c r="D42" s="31">
        <v>0</v>
      </c>
      <c r="E42" s="50">
        <f>D42/C42*100</f>
        <v>0</v>
      </c>
      <c r="F42" s="37"/>
      <c r="G42" s="37">
        <v>0</v>
      </c>
    </row>
    <row r="43" spans="1:7" ht="16.5" thickBot="1">
      <c r="A43" s="11" t="s">
        <v>76</v>
      </c>
      <c r="B43" s="12" t="s">
        <v>77</v>
      </c>
      <c r="C43" s="25">
        <f>SUM(C44,C45,C46,C47,C48)</f>
        <v>205570.8</v>
      </c>
      <c r="D43" s="25">
        <f>SUM(D44,D45,D46,D47,D48)</f>
        <v>42061.3</v>
      </c>
      <c r="E43" s="49">
        <f t="shared" si="0"/>
        <v>20.460736641585285</v>
      </c>
      <c r="F43" s="28">
        <f>SUM(F44,F45,F46,F47,F48)</f>
        <v>44138.5</v>
      </c>
      <c r="G43" s="14">
        <f t="shared" si="1"/>
        <v>104.9385064180137</v>
      </c>
    </row>
    <row r="44" spans="1:7" s="2" customFormat="1" ht="63">
      <c r="A44" s="15" t="s">
        <v>78</v>
      </c>
      <c r="B44" s="32" t="s">
        <v>79</v>
      </c>
      <c r="C44" s="16">
        <v>4309</v>
      </c>
      <c r="D44" s="16">
        <v>1141.9000000000001</v>
      </c>
      <c r="E44" s="48">
        <f t="shared" si="0"/>
        <v>26.500348108609888</v>
      </c>
      <c r="F44" s="16">
        <v>988.5</v>
      </c>
      <c r="G44" s="16">
        <f t="shared" si="1"/>
        <v>86.566249233733245</v>
      </c>
    </row>
    <row r="45" spans="1:7" ht="31.5">
      <c r="A45" s="3" t="s">
        <v>80</v>
      </c>
      <c r="B45" s="4" t="s">
        <v>81</v>
      </c>
      <c r="C45" s="33">
        <v>56985</v>
      </c>
      <c r="D45" s="33">
        <v>12440</v>
      </c>
      <c r="E45" s="45">
        <f t="shared" si="0"/>
        <v>21.830306220935334</v>
      </c>
      <c r="F45" s="5">
        <v>8955.5</v>
      </c>
      <c r="G45" s="5">
        <f t="shared" si="1"/>
        <v>71.989549839228289</v>
      </c>
    </row>
    <row r="46" spans="1:7" ht="31.5">
      <c r="A46" s="3" t="s">
        <v>82</v>
      </c>
      <c r="B46" s="4" t="s">
        <v>83</v>
      </c>
      <c r="C46" s="33">
        <v>86756</v>
      </c>
      <c r="D46" s="33">
        <v>20937.400000000001</v>
      </c>
      <c r="E46" s="45">
        <f t="shared" si="0"/>
        <v>24.133662225091062</v>
      </c>
      <c r="F46" s="5">
        <v>20678</v>
      </c>
      <c r="G46" s="5">
        <f t="shared" si="1"/>
        <v>98.761068709581892</v>
      </c>
    </row>
    <row r="47" spans="1:7">
      <c r="A47" s="3" t="s">
        <v>84</v>
      </c>
      <c r="B47" s="4" t="s">
        <v>85</v>
      </c>
      <c r="C47" s="33">
        <v>45822.5</v>
      </c>
      <c r="D47" s="33">
        <v>5214.2</v>
      </c>
      <c r="E47" s="45">
        <f t="shared" si="0"/>
        <v>11.379125975230508</v>
      </c>
      <c r="F47" s="5">
        <v>11744.5</v>
      </c>
      <c r="G47" s="5">
        <f t="shared" si="1"/>
        <v>225.24068888803654</v>
      </c>
    </row>
    <row r="48" spans="1:7" ht="32.25" thickBot="1">
      <c r="A48" s="8" t="s">
        <v>86</v>
      </c>
      <c r="B48" s="9" t="s">
        <v>87</v>
      </c>
      <c r="C48" s="27">
        <v>11698.3</v>
      </c>
      <c r="D48" s="27">
        <v>2327.8000000000002</v>
      </c>
      <c r="E48" s="46">
        <f t="shared" si="0"/>
        <v>19.8986177478779</v>
      </c>
      <c r="F48" s="10">
        <v>1772</v>
      </c>
      <c r="G48" s="10">
        <f t="shared" si="1"/>
        <v>76.123378297104566</v>
      </c>
    </row>
    <row r="49" spans="1:7" ht="32.25" thickBot="1">
      <c r="A49" s="34">
        <v>1100</v>
      </c>
      <c r="B49" s="35" t="s">
        <v>88</v>
      </c>
      <c r="C49" s="13">
        <f>SUM(C50:C50)</f>
        <v>45837</v>
      </c>
      <c r="D49" s="13">
        <f>SUM(D50:D50)</f>
        <v>11252.6</v>
      </c>
      <c r="E49" s="47">
        <f t="shared" si="0"/>
        <v>24.549163339660101</v>
      </c>
      <c r="F49" s="13">
        <f>SUM(F50:F50)</f>
        <v>7845.2</v>
      </c>
      <c r="G49" s="14">
        <f t="shared" si="1"/>
        <v>69.718998275954007</v>
      </c>
    </row>
    <row r="50" spans="1:7" ht="16.5" thickBot="1">
      <c r="A50" s="29">
        <v>1101</v>
      </c>
      <c r="B50" s="36" t="s">
        <v>89</v>
      </c>
      <c r="C50" s="37">
        <v>45837</v>
      </c>
      <c r="D50" s="37">
        <v>11252.6</v>
      </c>
      <c r="E50" s="50">
        <f t="shared" si="0"/>
        <v>24.549163339660101</v>
      </c>
      <c r="F50" s="37">
        <v>7845.2</v>
      </c>
      <c r="G50" s="37">
        <f t="shared" si="1"/>
        <v>69.718998275954007</v>
      </c>
    </row>
    <row r="51" spans="1:7" ht="32.25" thickBot="1">
      <c r="A51" s="11" t="s">
        <v>90</v>
      </c>
      <c r="B51" s="38" t="s">
        <v>91</v>
      </c>
      <c r="C51" s="13">
        <f>C52</f>
        <v>494</v>
      </c>
      <c r="D51" s="13">
        <f>D52</f>
        <v>0</v>
      </c>
      <c r="E51" s="47">
        <f>D51/C51*100</f>
        <v>0</v>
      </c>
      <c r="F51" s="13">
        <f>F52</f>
        <v>157.69999999999999</v>
      </c>
      <c r="G51" s="14">
        <v>0</v>
      </c>
    </row>
    <row r="52" spans="1:7" ht="32.25" thickBot="1">
      <c r="A52" s="29" t="s">
        <v>92</v>
      </c>
      <c r="B52" s="39" t="s">
        <v>93</v>
      </c>
      <c r="C52" s="37">
        <v>494</v>
      </c>
      <c r="D52" s="37">
        <v>0</v>
      </c>
      <c r="E52" s="50">
        <f>D52/C52*100</f>
        <v>0</v>
      </c>
      <c r="F52" s="37">
        <v>157.69999999999999</v>
      </c>
      <c r="G52" s="37">
        <v>0</v>
      </c>
    </row>
    <row r="53" spans="1:7" s="2" customFormat="1" ht="32.25" thickBot="1">
      <c r="A53" s="11" t="s">
        <v>94</v>
      </c>
      <c r="B53" s="40" t="s">
        <v>95</v>
      </c>
      <c r="C53" s="25">
        <f>SUM(C54:C54)</f>
        <v>21755</v>
      </c>
      <c r="D53" s="25">
        <f>SUM(D54:D54)</f>
        <v>5439</v>
      </c>
      <c r="E53" s="49">
        <f t="shared" si="0"/>
        <v>25.001149161112391</v>
      </c>
      <c r="F53" s="28">
        <f>SUM(F54:F54)</f>
        <v>5439</v>
      </c>
      <c r="G53" s="14">
        <f t="shared" si="1"/>
        <v>100</v>
      </c>
    </row>
    <row r="54" spans="1:7" ht="95.25" thickBot="1">
      <c r="A54" s="41" t="s">
        <v>96</v>
      </c>
      <c r="B54" s="42" t="s">
        <v>97</v>
      </c>
      <c r="C54" s="43">
        <v>21755</v>
      </c>
      <c r="D54" s="43">
        <v>5439</v>
      </c>
      <c r="E54" s="51">
        <f t="shared" si="0"/>
        <v>25.001149161112391</v>
      </c>
      <c r="F54" s="16">
        <v>5439</v>
      </c>
      <c r="G54" s="16">
        <f t="shared" si="1"/>
        <v>100</v>
      </c>
    </row>
  </sheetData>
  <mergeCells count="1">
    <mergeCell ref="A2:G2"/>
  </mergeCells>
  <pageMargins left="0.51181102362204722" right="0" top="0" bottom="0" header="0" footer="0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</vt:lpstr>
    </vt:vector>
  </TitlesOfParts>
  <Company>CtrlSoft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ufbp_budg1</dc:creator>
  <cp:lastModifiedBy>ufbp_budg1</cp:lastModifiedBy>
  <cp:lastPrinted>2023-03-31T06:53:12Z</cp:lastPrinted>
  <dcterms:created xsi:type="dcterms:W3CDTF">2023-03-30T12:32:29Z</dcterms:created>
  <dcterms:modified xsi:type="dcterms:W3CDTF">2023-04-07T05:35:42Z</dcterms:modified>
</cp:coreProperties>
</file>