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8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7"/>
  <c r="B54"/>
  <c r="B52"/>
  <c r="B49"/>
  <c r="B43"/>
  <c r="B41"/>
  <c r="B38"/>
  <c r="B31"/>
  <c r="B29"/>
  <c r="B25"/>
  <c r="B20"/>
  <c r="B16"/>
  <c r="B56" s="1"/>
  <c r="B7"/>
  <c r="F55" l="1"/>
  <c r="E55"/>
  <c r="D54"/>
  <c r="E54" s="1"/>
  <c r="C54"/>
  <c r="F53"/>
  <c r="E53"/>
  <c r="D52"/>
  <c r="F52" s="1"/>
  <c r="C52"/>
  <c r="F51"/>
  <c r="F50"/>
  <c r="E50"/>
  <c r="D49"/>
  <c r="C49"/>
  <c r="F48"/>
  <c r="E48"/>
  <c r="F47"/>
  <c r="E47"/>
  <c r="F46"/>
  <c r="E46"/>
  <c r="F45"/>
  <c r="E45"/>
  <c r="F44"/>
  <c r="E44"/>
  <c r="D43"/>
  <c r="C43"/>
  <c r="F42"/>
  <c r="E42"/>
  <c r="D41"/>
  <c r="F41" s="1"/>
  <c r="C41"/>
  <c r="F40"/>
  <c r="E40"/>
  <c r="F39"/>
  <c r="E39"/>
  <c r="D38"/>
  <c r="C38"/>
  <c r="F37"/>
  <c r="E37"/>
  <c r="F36"/>
  <c r="E36"/>
  <c r="F35"/>
  <c r="E35"/>
  <c r="F34"/>
  <c r="E34"/>
  <c r="F33"/>
  <c r="E33"/>
  <c r="F32"/>
  <c r="E32"/>
  <c r="D31"/>
  <c r="C31"/>
  <c r="F30"/>
  <c r="E30"/>
  <c r="D29"/>
  <c r="C29"/>
  <c r="F28"/>
  <c r="E28"/>
  <c r="F27"/>
  <c r="F26"/>
  <c r="E26"/>
  <c r="D25"/>
  <c r="C25"/>
  <c r="F24"/>
  <c r="E24"/>
  <c r="F23"/>
  <c r="E23"/>
  <c r="F22"/>
  <c r="E22"/>
  <c r="F21"/>
  <c r="E21"/>
  <c r="D20"/>
  <c r="C20"/>
  <c r="F19"/>
  <c r="E19"/>
  <c r="F18"/>
  <c r="E18"/>
  <c r="F17"/>
  <c r="E17"/>
  <c r="D16"/>
  <c r="C16"/>
  <c r="F15"/>
  <c r="E15"/>
  <c r="F14"/>
  <c r="E14"/>
  <c r="F13"/>
  <c r="E13"/>
  <c r="F12"/>
  <c r="E12"/>
  <c r="F11"/>
  <c r="E11"/>
  <c r="F10"/>
  <c r="E10"/>
  <c r="F9"/>
  <c r="E9"/>
  <c r="F8"/>
  <c r="E8"/>
  <c r="D7"/>
  <c r="D56" s="1"/>
  <c r="C7"/>
  <c r="E49" l="1"/>
  <c r="E43"/>
  <c r="E25"/>
  <c r="F20"/>
  <c r="F16"/>
  <c r="E31"/>
  <c r="F38"/>
  <c r="C56"/>
  <c r="F31"/>
  <c r="E29"/>
  <c r="F43"/>
  <c r="E52"/>
  <c r="E16"/>
  <c r="E20"/>
  <c r="F7"/>
  <c r="E7"/>
  <c r="E38"/>
  <c r="E41"/>
  <c r="F49"/>
  <c r="F29"/>
  <c r="F25"/>
  <c r="F54"/>
  <c r="F56" l="1"/>
  <c r="E56"/>
</calcChain>
</file>

<file path=xl/sharedStrings.xml><?xml version="1.0" encoding="utf-8"?>
<sst xmlns="http://schemas.openxmlformats.org/spreadsheetml/2006/main" count="59" uniqueCount="59">
  <si>
    <t>Охрана окружающей среды</t>
  </si>
  <si>
    <t>Культура</t>
  </si>
  <si>
    <t>Здравоохранение</t>
  </si>
  <si>
    <t>Средства массовой информации</t>
  </si>
  <si>
    <t>(тыс.рублей)</t>
  </si>
  <si>
    <t>Наименование показателей</t>
  </si>
  <si>
    <t>Общегосударственные вопросы</t>
  </si>
  <si>
    <t>Функционирование  высшего должностного лица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</si>
  <si>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</si>
  <si>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</si>
  <si>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</si>
  <si>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</si>
  <si>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</si>
  <si>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</si>
  <si>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</si>
  <si>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</si>
  <si>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</si>
  <si>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</si>
  <si>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</si>
  <si>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</si>
  <si>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Сельское хозяйство и рыболовство </t>
  </si>
  <si>
    <t xml:space="preserve">Транспорт 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</si>
  <si>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</si>
  <si>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</si>
  <si>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</si>
  <si>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</si>
  <si>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</si>
  <si>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</si>
  <si>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</si>
  <si>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 xml:space="preserve">Образование </t>
  </si>
  <si>
    <t>Дошкольное образование</t>
  </si>
  <si>
    <t xml:space="preserve">Общее образование </t>
  </si>
  <si>
    <t>Дополнительное образование</t>
  </si>
  <si>
    <t>Профессиональная подготовка, переподготовка и повышение квалификации</t>
  </si>
  <si>
    <t xml:space="preserve">Молодежная политика и оздоровление детей </t>
  </si>
  <si>
    <t>Другие вопросы в области образования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</si>
  <si>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</si>
  <si>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</si>
  <si>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</si>
  <si>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Социальная политика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</si>
  <si>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</si>
  <si>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</si>
  <si>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</si>
  <si>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</si>
  <si>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</si>
  <si>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</si>
  <si>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</si>
  <si>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</si>
  <si>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</si>
  <si>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</si>
  <si>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</si>
  <si>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Всего расходов по бюджету</t>
  </si>
  <si>
    <t xml:space="preserve">Отклонение                          (+;-) </t>
  </si>
  <si>
    <t>Исполнено за 2022 год</t>
  </si>
  <si>
    <t>Отчет об исполнении расходной части  бюджета муниципального района за 2022 год</t>
  </si>
  <si>
    <t>Утверждено на  2022 год</t>
  </si>
  <si>
    <t>Уточненный план на  2022 год</t>
  </si>
  <si>
    <t xml:space="preserve">Процент исполнения  </t>
  </si>
  <si>
    <t xml:space="preserve">Отклонение  уточненного плана от первоначального                         (+;-)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</si>
</sst>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8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9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/>
    <xf numFmtId="164" fontId="2" fillId="0" borderId="3" xfId="0" applyNumberFormat="1" applyFont="1" applyFill="1" applyBorder="1" applyAlignment="1"/>
    <xf numFmtId="164" fontId="2" fillId="0" borderId="8" xfId="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/>
    <xf numFmtId="164" fontId="2" fillId="0" borderId="13" xfId="0" applyNumberFormat="1" applyFont="1" applyFill="1" applyBorder="1" applyAlignment="1"/>
    <xf numFmtId="164" fontId="2" fillId="0" borderId="14" xfId="0" applyNumberFormat="1" applyFont="1" applyFill="1" applyBorder="1" applyAlignment="1"/>
    <xf numFmtId="49" fontId="2" fillId="0" borderId="1" xfId="3" applyNumberFormat="1" applyFont="1" applyFill="1" applyBorder="1" applyAlignment="1" applyProtection="1">
      <alignment horizontal="left" vertical="center" wrapText="1"/>
    </xf>
    <xf numFmtId="164" fontId="4" fillId="0" borderId="10" xfId="0" applyNumberFormat="1" applyFont="1" applyFill="1" applyBorder="1" applyAlignment="1"/>
    <xf numFmtId="164" fontId="2" fillId="0" borderId="12" xfId="0" applyNumberFormat="1" applyFont="1" applyFill="1" applyBorder="1" applyAlignment="1"/>
    <xf numFmtId="164" fontId="2" fillId="0" borderId="6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0" borderId="16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/>
    <xf numFmtId="164" fontId="2" fillId="0" borderId="18" xfId="0" applyNumberFormat="1" applyFont="1" applyFill="1" applyBorder="1" applyAlignment="1"/>
    <xf numFmtId="0" fontId="2" fillId="0" borderId="12" xfId="0" applyFont="1" applyFill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164" fontId="2" fillId="0" borderId="17" xfId="0" applyNumberFormat="1" applyFont="1" applyFill="1" applyBorder="1" applyAlignment="1"/>
    <xf numFmtId="164" fontId="2" fillId="0" borderId="7" xfId="0" applyNumberFormat="1" applyFont="1" applyFill="1" applyBorder="1" applyAlignment="1"/>
    <xf numFmtId="0" fontId="9" fillId="0" borderId="0" xfId="0" applyFont="1"/>
    <xf numFmtId="0" fontId="2" fillId="0" borderId="6" xfId="0" applyNumberFormat="1" applyFont="1" applyFill="1" applyBorder="1" applyAlignment="1">
      <alignment horizontal="justify" vertical="center" wrapText="1"/>
    </xf>
    <xf numFmtId="164" fontId="2" fillId="0" borderId="19" xfId="0" applyNumberFormat="1" applyFont="1" applyFill="1" applyBorder="1" applyAlignment="1"/>
    <xf numFmtId="164" fontId="2" fillId="0" borderId="2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64" fontId="4" fillId="0" borderId="15" xfId="0" applyNumberFormat="1" applyFont="1" applyFill="1" applyBorder="1" applyAlignment="1">
      <alignment horizontal="right" wrapText="1"/>
    </xf>
    <xf numFmtId="164" fontId="4" fillId="0" borderId="16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164" fontId="2" fillId="0" borderId="17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4" fillId="0" borderId="2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164" fontId="2" fillId="0" borderId="13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/>
    <xf numFmtId="164" fontId="2" fillId="0" borderId="0" xfId="0" applyNumberFormat="1" applyFont="1" applyBorder="1" applyAlignment="1"/>
    <xf numFmtId="0" fontId="8" fillId="0" borderId="0" xfId="0" applyFont="1" applyFill="1"/>
    <xf numFmtId="0" fontId="2" fillId="0" borderId="0" xfId="0" applyFont="1" applyFill="1"/>
    <xf numFmtId="164" fontId="2" fillId="0" borderId="0" xfId="0" applyNumberFormat="1" applyFont="1" applyAlignment="1"/>
    <xf numFmtId="0" fontId="4" fillId="0" borderId="0" xfId="0" applyFont="1" applyFill="1" applyAlignment="1"/>
    <xf numFmtId="0" fontId="8" fillId="0" borderId="0" xfId="0" applyNumberFormat="1" applyFont="1" applyBorder="1"/>
    <xf numFmtId="164" fontId="3" fillId="0" borderId="9" xfId="0" applyNumberFormat="1" applyFont="1" applyFill="1" applyBorder="1" applyAlignment="1"/>
    <xf numFmtId="164" fontId="6" fillId="0" borderId="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9" fontId="2" fillId="0" borderId="6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/>
    <xf numFmtId="164" fontId="2" fillId="0" borderId="14" xfId="0" applyNumberFormat="1" applyFont="1" applyBorder="1" applyAlignment="1"/>
    <xf numFmtId="164" fontId="4" fillId="0" borderId="16" xfId="0" applyNumberFormat="1" applyFont="1" applyBorder="1" applyAlignment="1"/>
    <xf numFmtId="164" fontId="2" fillId="0" borderId="19" xfId="0" applyNumberFormat="1" applyFont="1" applyBorder="1" applyAlignment="1"/>
    <xf numFmtId="164" fontId="2" fillId="0" borderId="7" xfId="0" applyNumberFormat="1" applyFont="1" applyBorder="1" applyAlignment="1"/>
    <xf numFmtId="164" fontId="4" fillId="0" borderId="16" xfId="0" applyNumberFormat="1" applyFont="1" applyBorder="1" applyAlignment="1">
      <alignment horizontal="right"/>
    </xf>
    <xf numFmtId="0" fontId="3" fillId="0" borderId="22" xfId="0" applyNumberFormat="1" applyFont="1" applyBorder="1" applyAlignment="1">
      <alignment horizontal="center" wrapText="1"/>
    </xf>
    <xf numFmtId="164" fontId="8" fillId="0" borderId="1" xfId="0" applyNumberFormat="1" applyFont="1" applyBorder="1"/>
    <xf numFmtId="164" fontId="2" fillId="0" borderId="18" xfId="0" applyNumberFormat="1" applyFont="1" applyFill="1" applyBorder="1" applyAlignment="1">
      <alignment wrapText="1"/>
    </xf>
    <xf numFmtId="164" fontId="8" fillId="0" borderId="5" xfId="0" applyNumberFormat="1" applyFont="1" applyBorder="1"/>
    <xf numFmtId="164" fontId="8" fillId="0" borderId="4" xfId="0" applyNumberFormat="1" applyFont="1" applyBorder="1"/>
    <xf numFmtId="0" fontId="4" fillId="0" borderId="23" xfId="0" applyFont="1" applyBorder="1" applyAlignment="1">
      <alignment vertical="center" wrapText="1"/>
    </xf>
    <xf numFmtId="164" fontId="9" fillId="0" borderId="11" xfId="0" applyNumberFormat="1" applyFont="1" applyBorder="1"/>
    <xf numFmtId="49" fontId="4" fillId="0" borderId="23" xfId="0" applyNumberFormat="1" applyFont="1" applyFill="1" applyBorder="1" applyAlignment="1">
      <alignment vertical="center" wrapText="1"/>
    </xf>
    <xf numFmtId="164" fontId="8" fillId="0" borderId="6" xfId="0" applyNumberFormat="1" applyFont="1" applyBorder="1"/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4" fillId="0" borderId="23" xfId="0" applyNumberFormat="1" applyFont="1" applyFill="1" applyBorder="1" applyAlignment="1">
      <alignment horizontal="justify" vertical="center" wrapText="1"/>
    </xf>
    <xf numFmtId="49" fontId="2" fillId="0" borderId="4" xfId="3" applyNumberFormat="1" applyFont="1" applyFill="1" applyBorder="1" applyAlignment="1" applyProtection="1">
      <alignment horizontal="left" vertical="center" wrapText="1"/>
    </xf>
    <xf numFmtId="49" fontId="2" fillId="0" borderId="5" xfId="3" applyNumberFormat="1" applyFont="1" applyFill="1" applyBorder="1" applyAlignment="1" applyProtection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wrapText="1"/>
    </xf>
    <xf numFmtId="164" fontId="4" fillId="0" borderId="21" xfId="0" applyNumberFormat="1" applyFont="1" applyFill="1" applyBorder="1" applyAlignment="1"/>
    <xf numFmtId="0" fontId="4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topLeftCell="A52" zoomScale="90" zoomScaleNormal="90" workbookViewId="0">
      <selection activeCell="A2" sqref="A2:G2"/>
    </sheetView>
  </sheetViews>
  <sheetFormatPr defaultColWidth="21" defaultRowHeight="18.75"/>
  <cols>
    <col min="1" max="1" width="29.7109375" style="55" customWidth="1"/>
    <col min="2" max="2" width="17.140625" style="55" customWidth="1"/>
    <col min="3" max="3" width="17" style="53" customWidth="1"/>
    <col min="4" max="4" width="15.28515625" style="53" customWidth="1"/>
    <col min="5" max="5" width="13.28515625" style="53" customWidth="1"/>
    <col min="6" max="6" width="13.42578125" style="57" customWidth="1"/>
    <col min="7" max="7" width="14.28515625" style="1" customWidth="1"/>
    <col min="8" max="16384" width="21" style="1"/>
  </cols>
  <sheetData>
    <row r="1" spans="1:8">
      <c r="A1" s="2"/>
      <c r="B1" s="2"/>
      <c r="C1" s="3"/>
      <c r="D1" s="3"/>
      <c r="E1" s="3"/>
      <c r="F1" s="3"/>
    </row>
    <row r="2" spans="1:8" ht="45.75" customHeight="1">
      <c r="A2" s="94" t="s">
        <v>54</v>
      </c>
      <c r="B2" s="94"/>
      <c r="C2" s="94"/>
      <c r="D2" s="94"/>
      <c r="E2" s="94"/>
      <c r="F2" s="94"/>
      <c r="G2" s="94"/>
      <c r="H2" s="58"/>
    </row>
    <row r="3" spans="1:8">
      <c r="A3" s="62"/>
      <c r="B3" s="62"/>
      <c r="C3" s="62"/>
      <c r="D3" s="62"/>
      <c r="E3" s="62"/>
      <c r="F3" s="62"/>
    </row>
    <row r="4" spans="1:8" ht="19.5" thickBot="1">
      <c r="A4" s="4"/>
      <c r="B4" s="4"/>
      <c r="C4" s="5"/>
      <c r="D4" s="1"/>
      <c r="E4" s="60"/>
      <c r="F4" s="61" t="s">
        <v>4</v>
      </c>
    </row>
    <row r="5" spans="1:8" ht="110.25" customHeight="1" thickBot="1">
      <c r="A5" s="6" t="s">
        <v>5</v>
      </c>
      <c r="B5" s="65" t="s">
        <v>55</v>
      </c>
      <c r="C5" s="7" t="s">
        <v>56</v>
      </c>
      <c r="D5" s="7" t="s">
        <v>53</v>
      </c>
      <c r="E5" s="7" t="s">
        <v>57</v>
      </c>
      <c r="F5" s="8" t="s">
        <v>52</v>
      </c>
      <c r="G5" s="8" t="s">
        <v>58</v>
      </c>
    </row>
    <row r="6" spans="1:8" s="59" customFormat="1" thickBot="1">
      <c r="A6" s="90">
        <v>1</v>
      </c>
      <c r="B6" s="90">
        <v>2</v>
      </c>
      <c r="C6" s="91">
        <v>3</v>
      </c>
      <c r="D6" s="91">
        <v>4</v>
      </c>
      <c r="E6" s="91">
        <v>5</v>
      </c>
      <c r="F6" s="72">
        <v>6</v>
      </c>
      <c r="G6" s="72">
        <v>7</v>
      </c>
    </row>
    <row r="7" spans="1:8" s="9" customFormat="1" ht="38.25" thickBot="1">
      <c r="A7" s="92" t="s">
        <v>6</v>
      </c>
      <c r="B7" s="19">
        <f>SUM(B8,B9:B12,B13,,B14,B15)</f>
        <v>71855</v>
      </c>
      <c r="C7" s="19">
        <f>SUM(C8,C9:C12,C13,,C14,C15)</f>
        <v>80962.7</v>
      </c>
      <c r="D7" s="93">
        <f>SUM(D8,D9:D12,D13,,D14,D15)</f>
        <v>71956.399999999994</v>
      </c>
      <c r="E7" s="24">
        <f t="shared" ref="E7:E55" si="0">D7/C7*100</f>
        <v>88.875988572515482</v>
      </c>
      <c r="F7" s="68">
        <f>D7-C7</f>
        <v>-9006.3000000000029</v>
      </c>
      <c r="G7" s="78">
        <f>C7-B7</f>
        <v>9107.6999999999971</v>
      </c>
    </row>
    <row r="8" spans="1:8" s="9" customFormat="1" ht="56.25">
      <c r="A8" s="10" t="s">
        <v>7</v>
      </c>
      <c r="B8" s="11">
        <v>2428</v>
      </c>
      <c r="C8" s="11">
        <v>2481.1999999999998</v>
      </c>
      <c r="D8" s="12">
        <v>2480.3000000000002</v>
      </c>
      <c r="E8" s="13">
        <f t="shared" si="0"/>
        <v>99.963727228760291</v>
      </c>
      <c r="F8" s="66">
        <f>D8-C8</f>
        <v>-0.8999999999996362</v>
      </c>
      <c r="G8" s="76">
        <f t="shared" ref="G8:G56" si="1">C8-B8</f>
        <v>53.199999999999818</v>
      </c>
    </row>
    <row r="9" spans="1:8" s="9" customFormat="1" ht="187.5">
      <c r="A9" s="10" t="s">
        <v>8</v>
      </c>
      <c r="B9" s="11">
        <v>1387</v>
      </c>
      <c r="C9" s="11">
        <v>1420.4</v>
      </c>
      <c r="D9" s="12">
        <v>1420.2</v>
      </c>
      <c r="E9" s="13">
        <f t="shared" si="0"/>
        <v>99.98591945930724</v>
      </c>
      <c r="F9" s="67">
        <f t="shared" ref="F9:F55" si="2">D9-C9</f>
        <v>-0.20000000000004547</v>
      </c>
      <c r="G9" s="73">
        <f t="shared" si="1"/>
        <v>33.400000000000091</v>
      </c>
    </row>
    <row r="10" spans="1:8" s="9" customFormat="1" ht="112.5">
      <c r="A10" s="14" t="s">
        <v>9</v>
      </c>
      <c r="B10" s="15">
        <v>49352</v>
      </c>
      <c r="C10" s="15">
        <v>49809.2</v>
      </c>
      <c r="D10" s="16">
        <v>49301.2</v>
      </c>
      <c r="E10" s="17">
        <f t="shared" si="0"/>
        <v>98.980108092480918</v>
      </c>
      <c r="F10" s="67">
        <f>D10-C10</f>
        <v>-508</v>
      </c>
      <c r="G10" s="73">
        <f t="shared" si="1"/>
        <v>457.19999999999709</v>
      </c>
    </row>
    <row r="11" spans="1:8" s="9" customFormat="1">
      <c r="A11" s="18" t="s">
        <v>10</v>
      </c>
      <c r="B11" s="15">
        <v>35</v>
      </c>
      <c r="C11" s="15">
        <v>35</v>
      </c>
      <c r="D11" s="16">
        <v>0</v>
      </c>
      <c r="E11" s="17">
        <f t="shared" si="0"/>
        <v>0</v>
      </c>
      <c r="F11" s="67">
        <f t="shared" si="2"/>
        <v>-35</v>
      </c>
      <c r="G11" s="73">
        <f t="shared" si="1"/>
        <v>0</v>
      </c>
    </row>
    <row r="12" spans="1:8" s="9" customFormat="1" ht="150">
      <c r="A12" s="18" t="s">
        <v>11</v>
      </c>
      <c r="B12" s="15">
        <v>15544</v>
      </c>
      <c r="C12" s="15">
        <v>16277.1</v>
      </c>
      <c r="D12" s="16">
        <v>16265.4</v>
      </c>
      <c r="E12" s="17">
        <f t="shared" si="0"/>
        <v>99.928119873933312</v>
      </c>
      <c r="F12" s="67">
        <f t="shared" si="2"/>
        <v>-11.700000000000728</v>
      </c>
      <c r="G12" s="73">
        <f t="shared" si="1"/>
        <v>733.10000000000036</v>
      </c>
    </row>
    <row r="13" spans="1:8" ht="56.25">
      <c r="A13" s="14" t="s">
        <v>12</v>
      </c>
      <c r="B13" s="15">
        <v>1366</v>
      </c>
      <c r="C13" s="15">
        <v>1754.2</v>
      </c>
      <c r="D13" s="16">
        <v>1753.1</v>
      </c>
      <c r="E13" s="17">
        <f t="shared" si="0"/>
        <v>99.937293353095427</v>
      </c>
      <c r="F13" s="67">
        <f t="shared" si="2"/>
        <v>-1.1000000000001364</v>
      </c>
      <c r="G13" s="73">
        <f t="shared" si="1"/>
        <v>388.20000000000005</v>
      </c>
    </row>
    <row r="14" spans="1:8">
      <c r="A14" s="14" t="s">
        <v>13</v>
      </c>
      <c r="B14" s="15">
        <v>1000</v>
      </c>
      <c r="C14" s="15">
        <v>8442.6</v>
      </c>
      <c r="D14" s="16">
        <v>0</v>
      </c>
      <c r="E14" s="17">
        <f t="shared" si="0"/>
        <v>0</v>
      </c>
      <c r="F14" s="67">
        <f t="shared" si="2"/>
        <v>-8442.6</v>
      </c>
      <c r="G14" s="73">
        <f t="shared" si="1"/>
        <v>7442.6</v>
      </c>
    </row>
    <row r="15" spans="1:8" ht="57" thickBot="1">
      <c r="A15" s="29" t="s">
        <v>14</v>
      </c>
      <c r="B15" s="26">
        <v>743</v>
      </c>
      <c r="C15" s="26">
        <v>743</v>
      </c>
      <c r="D15" s="27">
        <v>736.2</v>
      </c>
      <c r="E15" s="31">
        <f t="shared" si="0"/>
        <v>99.084791386271874</v>
      </c>
      <c r="F15" s="70">
        <f t="shared" si="2"/>
        <v>-6.7999999999999545</v>
      </c>
      <c r="G15" s="75">
        <f t="shared" si="1"/>
        <v>0</v>
      </c>
    </row>
    <row r="16" spans="1:8" ht="75.75" thickBot="1">
      <c r="A16" s="82" t="s">
        <v>15</v>
      </c>
      <c r="B16" s="19">
        <f>SUM(B17:B19)</f>
        <v>5562.9</v>
      </c>
      <c r="C16" s="19">
        <f>SUM(C17:C19)</f>
        <v>16088.300000000001</v>
      </c>
      <c r="D16" s="19">
        <f>SUM(D17:D19)</f>
        <v>15836.1</v>
      </c>
      <c r="E16" s="19">
        <f>D16/C16*100</f>
        <v>98.432401185955015</v>
      </c>
      <c r="F16" s="68">
        <f t="shared" si="2"/>
        <v>-252.20000000000073</v>
      </c>
      <c r="G16" s="78">
        <f t="shared" si="1"/>
        <v>10525.400000000001</v>
      </c>
    </row>
    <row r="17" spans="1:7">
      <c r="A17" s="10" t="s">
        <v>16</v>
      </c>
      <c r="B17" s="11">
        <v>790</v>
      </c>
      <c r="C17" s="11">
        <v>790</v>
      </c>
      <c r="D17" s="20">
        <v>790</v>
      </c>
      <c r="E17" s="13">
        <f>D17/C17*100</f>
        <v>100</v>
      </c>
      <c r="F17" s="66">
        <f t="shared" si="2"/>
        <v>0</v>
      </c>
      <c r="G17" s="76">
        <f t="shared" si="1"/>
        <v>0</v>
      </c>
    </row>
    <row r="18" spans="1:7" ht="131.25">
      <c r="A18" s="10" t="s">
        <v>17</v>
      </c>
      <c r="B18" s="11">
        <v>4072.9</v>
      </c>
      <c r="C18" s="11">
        <v>13477.2</v>
      </c>
      <c r="D18" s="20">
        <v>13247.1</v>
      </c>
      <c r="E18" s="13">
        <f>D18/C18*100</f>
        <v>98.29267206838216</v>
      </c>
      <c r="F18" s="66">
        <f t="shared" si="2"/>
        <v>-230.10000000000036</v>
      </c>
      <c r="G18" s="73">
        <f t="shared" si="1"/>
        <v>9404.3000000000011</v>
      </c>
    </row>
    <row r="19" spans="1:7" ht="94.5" thickBot="1">
      <c r="A19" s="89" t="s">
        <v>18</v>
      </c>
      <c r="B19" s="21">
        <v>700</v>
      </c>
      <c r="C19" s="21">
        <v>1821.1</v>
      </c>
      <c r="D19" s="22">
        <v>1799</v>
      </c>
      <c r="E19" s="34">
        <f>D19/C19*100</f>
        <v>98.786447751359077</v>
      </c>
      <c r="F19" s="69">
        <f t="shared" si="2"/>
        <v>-22.099999999999909</v>
      </c>
      <c r="G19" s="75">
        <f t="shared" si="1"/>
        <v>1121.0999999999999</v>
      </c>
    </row>
    <row r="20" spans="1:7" ht="38.25" thickBot="1">
      <c r="A20" s="82" t="s">
        <v>19</v>
      </c>
      <c r="B20" s="19">
        <f>SUM(B21:B22,B23:B24)</f>
        <v>78834.400000000009</v>
      </c>
      <c r="C20" s="19">
        <f>SUM(C21:C22,C23:C24)</f>
        <v>132878.29999999999</v>
      </c>
      <c r="D20" s="23">
        <f>SUM(D21:D22,D23:D24)</f>
        <v>129348.5</v>
      </c>
      <c r="E20" s="24">
        <f t="shared" si="0"/>
        <v>97.34358431737914</v>
      </c>
      <c r="F20" s="68">
        <f t="shared" si="2"/>
        <v>-3529.7999999999884</v>
      </c>
      <c r="G20" s="78">
        <f t="shared" si="1"/>
        <v>54043.89999999998</v>
      </c>
    </row>
    <row r="21" spans="1:7" ht="37.5">
      <c r="A21" s="10" t="s">
        <v>20</v>
      </c>
      <c r="B21" s="11">
        <v>467.1</v>
      </c>
      <c r="C21" s="11">
        <v>515.29999999999995</v>
      </c>
      <c r="D21" s="12">
        <v>261.60000000000002</v>
      </c>
      <c r="E21" s="13">
        <f t="shared" si="0"/>
        <v>50.76654376091598</v>
      </c>
      <c r="F21" s="66">
        <f t="shared" ref="F21:F30" si="3">D21-C21</f>
        <v>-253.69999999999993</v>
      </c>
      <c r="G21" s="76">
        <f t="shared" si="1"/>
        <v>48.199999999999932</v>
      </c>
    </row>
    <row r="22" spans="1:7">
      <c r="A22" s="14" t="s">
        <v>21</v>
      </c>
      <c r="B22" s="15">
        <v>4327.1000000000004</v>
      </c>
      <c r="C22" s="15">
        <v>4574</v>
      </c>
      <c r="D22" s="16">
        <v>4565.8999999999996</v>
      </c>
      <c r="E22" s="17">
        <f t="shared" si="0"/>
        <v>99.822912111937029</v>
      </c>
      <c r="F22" s="67">
        <f t="shared" si="3"/>
        <v>-8.1000000000003638</v>
      </c>
      <c r="G22" s="73">
        <f t="shared" si="1"/>
        <v>246.89999999999964</v>
      </c>
    </row>
    <row r="23" spans="1:7">
      <c r="A23" s="25" t="s">
        <v>22</v>
      </c>
      <c r="B23" s="15">
        <v>22733.4</v>
      </c>
      <c r="C23" s="15">
        <v>61022.8</v>
      </c>
      <c r="D23" s="16">
        <v>58267.9</v>
      </c>
      <c r="E23" s="17">
        <f t="shared" si="0"/>
        <v>95.485457894426347</v>
      </c>
      <c r="F23" s="67">
        <f t="shared" si="3"/>
        <v>-2754.9000000000015</v>
      </c>
      <c r="G23" s="73">
        <f t="shared" si="1"/>
        <v>38289.4</v>
      </c>
    </row>
    <row r="24" spans="1:7" ht="57" thickBot="1">
      <c r="A24" s="29" t="s">
        <v>23</v>
      </c>
      <c r="B24" s="26">
        <v>51306.8</v>
      </c>
      <c r="C24" s="26">
        <v>66766.2</v>
      </c>
      <c r="D24" s="27">
        <v>66253.100000000006</v>
      </c>
      <c r="E24" s="31">
        <f t="shared" si="0"/>
        <v>99.231497374420002</v>
      </c>
      <c r="F24" s="70">
        <f t="shared" si="3"/>
        <v>-513.09999999999127</v>
      </c>
      <c r="G24" s="75">
        <f t="shared" si="1"/>
        <v>15459.399999999994</v>
      </c>
    </row>
    <row r="25" spans="1:7" ht="57" thickBot="1">
      <c r="A25" s="82" t="s">
        <v>24</v>
      </c>
      <c r="B25" s="19">
        <f>SUM(,B26:B28)</f>
        <v>81182.2</v>
      </c>
      <c r="C25" s="19">
        <f>SUM(,C26:C28)</f>
        <v>109430.1</v>
      </c>
      <c r="D25" s="19">
        <f>SUM(,D26:D28)</f>
        <v>106911.3</v>
      </c>
      <c r="E25" s="24">
        <f>D25/C25*100</f>
        <v>97.698256695369921</v>
      </c>
      <c r="F25" s="68">
        <f t="shared" si="3"/>
        <v>-2518.8000000000029</v>
      </c>
      <c r="G25" s="78">
        <f t="shared" si="1"/>
        <v>28247.900000000009</v>
      </c>
    </row>
    <row r="26" spans="1:7">
      <c r="A26" s="88" t="s">
        <v>25</v>
      </c>
      <c r="B26" s="11">
        <v>51</v>
      </c>
      <c r="C26" s="11">
        <v>83.5</v>
      </c>
      <c r="D26" s="12">
        <v>49</v>
      </c>
      <c r="E26" s="13">
        <f>D26/C26*100</f>
        <v>58.682634730538922</v>
      </c>
      <c r="F26" s="66">
        <f t="shared" si="3"/>
        <v>-34.5</v>
      </c>
      <c r="G26" s="76">
        <f t="shared" si="1"/>
        <v>32.5</v>
      </c>
    </row>
    <row r="27" spans="1:7" ht="37.5">
      <c r="A27" s="28" t="s">
        <v>26</v>
      </c>
      <c r="B27" s="11"/>
      <c r="C27" s="11"/>
      <c r="D27" s="12"/>
      <c r="E27" s="13">
        <v>0</v>
      </c>
      <c r="F27" s="66">
        <f t="shared" si="3"/>
        <v>0</v>
      </c>
      <c r="G27" s="73">
        <f t="shared" si="1"/>
        <v>0</v>
      </c>
    </row>
    <row r="28" spans="1:7" ht="19.5" thickBot="1">
      <c r="A28" s="29" t="s">
        <v>27</v>
      </c>
      <c r="B28" s="26">
        <v>81131.199999999997</v>
      </c>
      <c r="C28" s="26">
        <v>109346.6</v>
      </c>
      <c r="D28" s="30">
        <v>106862.3</v>
      </c>
      <c r="E28" s="31">
        <f>D28/C28*100</f>
        <v>97.728050071972973</v>
      </c>
      <c r="F28" s="70">
        <f t="shared" si="3"/>
        <v>-2484.3000000000029</v>
      </c>
      <c r="G28" s="75">
        <f t="shared" si="1"/>
        <v>28215.400000000009</v>
      </c>
    </row>
    <row r="29" spans="1:7" s="32" customFormat="1" ht="38.25" thickBot="1">
      <c r="A29" s="87" t="s">
        <v>0</v>
      </c>
      <c r="B29" s="19">
        <f>B30</f>
        <v>599</v>
      </c>
      <c r="C29" s="19">
        <f>C30</f>
        <v>571</v>
      </c>
      <c r="D29" s="19">
        <f>D30</f>
        <v>446.7</v>
      </c>
      <c r="E29" s="24">
        <f>D29/C29*100</f>
        <v>78.231173380035017</v>
      </c>
      <c r="F29" s="68">
        <f t="shared" si="3"/>
        <v>-124.30000000000001</v>
      </c>
      <c r="G29" s="78">
        <f t="shared" si="1"/>
        <v>-28</v>
      </c>
    </row>
    <row r="30" spans="1:7" ht="57" thickBot="1">
      <c r="A30" s="33" t="s">
        <v>28</v>
      </c>
      <c r="B30" s="21">
        <v>599</v>
      </c>
      <c r="C30" s="21">
        <v>571</v>
      </c>
      <c r="D30" s="21">
        <v>446.7</v>
      </c>
      <c r="E30" s="34">
        <f>D30/C30*100</f>
        <v>78.231173380035017</v>
      </c>
      <c r="F30" s="69">
        <f t="shared" si="3"/>
        <v>-124.30000000000001</v>
      </c>
      <c r="G30" s="80">
        <f t="shared" si="1"/>
        <v>-28</v>
      </c>
    </row>
    <row r="31" spans="1:7" ht="19.5" thickBot="1">
      <c r="A31" s="82" t="s">
        <v>29</v>
      </c>
      <c r="B31" s="23">
        <f>SUM(B32:B37)</f>
        <v>626070.4</v>
      </c>
      <c r="C31" s="23">
        <f>SUM(C32:C37)</f>
        <v>668418.80000000016</v>
      </c>
      <c r="D31" s="23">
        <f>SUM(D32:D37)</f>
        <v>654340.49999999988</v>
      </c>
      <c r="E31" s="19">
        <f>SUM(E32:E33,E36:E36,E37)</f>
        <v>394.57645440912813</v>
      </c>
      <c r="F31" s="24">
        <f>SUM(F32:F33,F36:F36,F37)</f>
        <v>-13728.700000000019</v>
      </c>
      <c r="G31" s="78">
        <f t="shared" si="1"/>
        <v>42348.40000000014</v>
      </c>
    </row>
    <row r="32" spans="1:7" ht="37.5">
      <c r="A32" s="85" t="s">
        <v>30</v>
      </c>
      <c r="B32" s="35">
        <v>176508.6</v>
      </c>
      <c r="C32" s="35">
        <v>183772.1</v>
      </c>
      <c r="D32" s="86">
        <v>182613.7</v>
      </c>
      <c r="E32" s="11">
        <f>D32/C32*100</f>
        <v>99.36965404432992</v>
      </c>
      <c r="F32" s="69">
        <f>D32-C32</f>
        <v>-1158.3999999999942</v>
      </c>
      <c r="G32" s="76">
        <f t="shared" si="1"/>
        <v>7263.5</v>
      </c>
    </row>
    <row r="33" spans="1:7">
      <c r="A33" s="14" t="s">
        <v>31</v>
      </c>
      <c r="B33" s="15">
        <v>375137.4</v>
      </c>
      <c r="C33" s="15">
        <v>399962.9</v>
      </c>
      <c r="D33" s="16">
        <v>387725.5</v>
      </c>
      <c r="E33" s="15">
        <f t="shared" si="0"/>
        <v>96.940366218966801</v>
      </c>
      <c r="F33" s="70">
        <f>D33-C33</f>
        <v>-12237.400000000023</v>
      </c>
      <c r="G33" s="73">
        <f t="shared" si="1"/>
        <v>24825.5</v>
      </c>
    </row>
    <row r="34" spans="1:7" ht="37.5">
      <c r="A34" s="14" t="s">
        <v>32</v>
      </c>
      <c r="B34" s="15">
        <v>44577.5</v>
      </c>
      <c r="C34" s="15">
        <v>47796.800000000003</v>
      </c>
      <c r="D34" s="16">
        <v>47447.199999999997</v>
      </c>
      <c r="E34" s="15">
        <f>D34/C34*100</f>
        <v>99.268570280855613</v>
      </c>
      <c r="F34" s="70">
        <f>D34-C34</f>
        <v>-349.60000000000582</v>
      </c>
      <c r="G34" s="73">
        <f t="shared" si="1"/>
        <v>3219.3000000000029</v>
      </c>
    </row>
    <row r="35" spans="1:7" ht="93.75">
      <c r="A35" s="14" t="s">
        <v>33</v>
      </c>
      <c r="B35" s="15">
        <v>0</v>
      </c>
      <c r="C35" s="15">
        <v>17.899999999999999</v>
      </c>
      <c r="D35" s="16">
        <v>17.899999999999999</v>
      </c>
      <c r="E35" s="15">
        <f>D35/C35*100</f>
        <v>100</v>
      </c>
      <c r="F35" s="70">
        <f>D35-C35</f>
        <v>0</v>
      </c>
      <c r="G35" s="73">
        <f t="shared" si="1"/>
        <v>17.899999999999999</v>
      </c>
    </row>
    <row r="36" spans="1:7" ht="37.5">
      <c r="A36" s="14" t="s">
        <v>34</v>
      </c>
      <c r="B36" s="15">
        <v>1877.9</v>
      </c>
      <c r="C36" s="15">
        <v>6242.8</v>
      </c>
      <c r="D36" s="16">
        <v>6192.1</v>
      </c>
      <c r="E36" s="17">
        <f t="shared" si="0"/>
        <v>99.187864419811618</v>
      </c>
      <c r="F36" s="67">
        <f>D36-C36</f>
        <v>-50.699999999999818</v>
      </c>
      <c r="G36" s="73">
        <f t="shared" si="1"/>
        <v>4364.8999999999996</v>
      </c>
    </row>
    <row r="37" spans="1:7" ht="38.25" thickBot="1">
      <c r="A37" s="29" t="s">
        <v>35</v>
      </c>
      <c r="B37" s="26">
        <v>27969</v>
      </c>
      <c r="C37" s="26">
        <v>30626.3</v>
      </c>
      <c r="D37" s="27">
        <v>30344.1</v>
      </c>
      <c r="E37" s="31">
        <f t="shared" si="0"/>
        <v>99.078569726019794</v>
      </c>
      <c r="F37" s="70">
        <f t="shared" si="2"/>
        <v>-282.20000000000073</v>
      </c>
      <c r="G37" s="75">
        <f t="shared" si="1"/>
        <v>2657.2999999999993</v>
      </c>
    </row>
    <row r="38" spans="1:7" ht="38.25" thickBot="1">
      <c r="A38" s="82" t="s">
        <v>36</v>
      </c>
      <c r="B38" s="36">
        <f>SUM(B39,B40)</f>
        <v>129866.09999999999</v>
      </c>
      <c r="C38" s="36">
        <f>SUM(C39,C40)</f>
        <v>157067</v>
      </c>
      <c r="D38" s="37">
        <f>SUM(D39,D40)</f>
        <v>156605.29999999999</v>
      </c>
      <c r="E38" s="38">
        <f t="shared" si="0"/>
        <v>99.706049010931636</v>
      </c>
      <c r="F38" s="71">
        <f t="shared" si="2"/>
        <v>-461.70000000001164</v>
      </c>
      <c r="G38" s="78">
        <f t="shared" si="1"/>
        <v>27200.900000000009</v>
      </c>
    </row>
    <row r="39" spans="1:7">
      <c r="A39" s="10" t="s">
        <v>1</v>
      </c>
      <c r="B39" s="84">
        <v>118716.9</v>
      </c>
      <c r="C39" s="84">
        <v>143922.9</v>
      </c>
      <c r="D39" s="39">
        <v>143693.4</v>
      </c>
      <c r="E39" s="13">
        <f t="shared" si="0"/>
        <v>99.840539622256088</v>
      </c>
      <c r="F39" s="66">
        <f t="shared" si="2"/>
        <v>-229.5</v>
      </c>
      <c r="G39" s="76">
        <f t="shared" si="1"/>
        <v>25206</v>
      </c>
    </row>
    <row r="40" spans="1:7" ht="57" thickBot="1">
      <c r="A40" s="29" t="s">
        <v>37</v>
      </c>
      <c r="B40" s="40">
        <v>11149.2</v>
      </c>
      <c r="C40" s="40">
        <v>13144.1</v>
      </c>
      <c r="D40" s="41">
        <v>12911.9</v>
      </c>
      <c r="E40" s="31">
        <f t="shared" si="0"/>
        <v>98.233427925837447</v>
      </c>
      <c r="F40" s="70">
        <f t="shared" si="2"/>
        <v>-232.20000000000073</v>
      </c>
      <c r="G40" s="75">
        <f t="shared" si="1"/>
        <v>1994.8999999999996</v>
      </c>
    </row>
    <row r="41" spans="1:7" s="32" customFormat="1" ht="19.5" thickBot="1">
      <c r="A41" s="82" t="s">
        <v>2</v>
      </c>
      <c r="B41" s="42">
        <f>B42</f>
        <v>2528.9</v>
      </c>
      <c r="C41" s="42">
        <f>C42</f>
        <v>2528.9</v>
      </c>
      <c r="D41" s="42">
        <f>D42</f>
        <v>2528.8000000000002</v>
      </c>
      <c r="E41" s="24">
        <f>D41/C41*100</f>
        <v>99.996045711574212</v>
      </c>
      <c r="F41" s="68">
        <f>D41-C41</f>
        <v>-9.9999999999909051E-2</v>
      </c>
      <c r="G41" s="78">
        <f t="shared" si="1"/>
        <v>0</v>
      </c>
    </row>
    <row r="42" spans="1:7" ht="57" thickBot="1">
      <c r="A42" s="43" t="s">
        <v>38</v>
      </c>
      <c r="B42" s="44">
        <v>2528.9</v>
      </c>
      <c r="C42" s="44">
        <v>2528.9</v>
      </c>
      <c r="D42" s="45">
        <v>2528.8000000000002</v>
      </c>
      <c r="E42" s="34">
        <f>D42/C42*100</f>
        <v>99.996045711574212</v>
      </c>
      <c r="F42" s="69">
        <f>D42-C42</f>
        <v>-9.9999999999909051E-2</v>
      </c>
      <c r="G42" s="80">
        <f t="shared" si="1"/>
        <v>0</v>
      </c>
    </row>
    <row r="43" spans="1:7" ht="38.25" thickBot="1">
      <c r="A43" s="82" t="s">
        <v>39</v>
      </c>
      <c r="B43" s="36">
        <f>SUM(B44,B45,B46,B47,B48)</f>
        <v>188715.5</v>
      </c>
      <c r="C43" s="36">
        <f>SUM(C44,C45,C46,C47,C48)</f>
        <v>211896.9</v>
      </c>
      <c r="D43" s="46">
        <f>SUM(D44,D45,D46,D47,D48)</f>
        <v>201254.6</v>
      </c>
      <c r="E43" s="38">
        <f t="shared" si="0"/>
        <v>94.977604674726251</v>
      </c>
      <c r="F43" s="71">
        <f t="shared" si="2"/>
        <v>-10642.299999999988</v>
      </c>
      <c r="G43" s="78">
        <f t="shared" si="1"/>
        <v>23181.399999999994</v>
      </c>
    </row>
    <row r="44" spans="1:7" ht="93.75">
      <c r="A44" s="83" t="s">
        <v>40</v>
      </c>
      <c r="B44" s="11">
        <v>4309</v>
      </c>
      <c r="C44" s="11">
        <v>4775</v>
      </c>
      <c r="D44" s="12">
        <v>4771.2</v>
      </c>
      <c r="E44" s="13">
        <f t="shared" si="0"/>
        <v>99.920418848167543</v>
      </c>
      <c r="F44" s="66">
        <f>D44-C44</f>
        <v>-3.8000000000001819</v>
      </c>
      <c r="G44" s="76">
        <f t="shared" si="1"/>
        <v>466</v>
      </c>
    </row>
    <row r="45" spans="1:7" ht="56.25">
      <c r="A45" s="14" t="s">
        <v>41</v>
      </c>
      <c r="B45" s="47">
        <v>56985</v>
      </c>
      <c r="C45" s="47">
        <v>56985</v>
      </c>
      <c r="D45" s="48">
        <v>56577.7</v>
      </c>
      <c r="E45" s="17">
        <f t="shared" si="0"/>
        <v>99.285250504518729</v>
      </c>
      <c r="F45" s="67">
        <f t="shared" si="2"/>
        <v>-407.30000000000291</v>
      </c>
      <c r="G45" s="73">
        <f t="shared" si="1"/>
        <v>0</v>
      </c>
    </row>
    <row r="46" spans="1:7" ht="37.5">
      <c r="A46" s="14" t="s">
        <v>42</v>
      </c>
      <c r="B46" s="47">
        <v>86007.7</v>
      </c>
      <c r="C46" s="47">
        <v>88568.6</v>
      </c>
      <c r="D46" s="48">
        <v>80330.5</v>
      </c>
      <c r="E46" s="17">
        <f t="shared" si="0"/>
        <v>90.698622310841543</v>
      </c>
      <c r="F46" s="67">
        <f t="shared" si="2"/>
        <v>-8238.1000000000058</v>
      </c>
      <c r="G46" s="73">
        <f t="shared" si="1"/>
        <v>2560.9000000000087</v>
      </c>
    </row>
    <row r="47" spans="1:7">
      <c r="A47" s="14" t="s">
        <v>43</v>
      </c>
      <c r="B47" s="47">
        <v>30297.9</v>
      </c>
      <c r="C47" s="47">
        <v>45002.2</v>
      </c>
      <c r="D47" s="49">
        <v>43387.3</v>
      </c>
      <c r="E47" s="17">
        <f t="shared" si="0"/>
        <v>96.411508770682332</v>
      </c>
      <c r="F47" s="67">
        <f t="shared" si="2"/>
        <v>-1614.8999999999942</v>
      </c>
      <c r="G47" s="73">
        <f t="shared" si="1"/>
        <v>14704.299999999996</v>
      </c>
    </row>
    <row r="48" spans="1:7" ht="57" thickBot="1">
      <c r="A48" s="29" t="s">
        <v>44</v>
      </c>
      <c r="B48" s="40">
        <v>11115.9</v>
      </c>
      <c r="C48" s="40">
        <v>16566.099999999999</v>
      </c>
      <c r="D48" s="74">
        <v>16187.9</v>
      </c>
      <c r="E48" s="31">
        <f t="shared" si="0"/>
        <v>97.717024525989828</v>
      </c>
      <c r="F48" s="70">
        <f t="shared" si="2"/>
        <v>-378.19999999999891</v>
      </c>
      <c r="G48" s="75">
        <f t="shared" si="1"/>
        <v>5450.1999999999989</v>
      </c>
    </row>
    <row r="49" spans="1:7" s="32" customFormat="1" ht="38.25" thickBot="1">
      <c r="A49" s="77" t="s">
        <v>45</v>
      </c>
      <c r="B49" s="19">
        <f>SUM(B50:B51)</f>
        <v>44437</v>
      </c>
      <c r="C49" s="19">
        <f>SUM(C50:C51)</f>
        <v>44101.5</v>
      </c>
      <c r="D49" s="19">
        <f>SUM(D50:D51)</f>
        <v>43854.9</v>
      </c>
      <c r="E49" s="24">
        <f t="shared" si="0"/>
        <v>99.440835345736545</v>
      </c>
      <c r="F49" s="68">
        <f t="shared" si="2"/>
        <v>-246.59999999999854</v>
      </c>
      <c r="G49" s="78">
        <f t="shared" si="1"/>
        <v>-335.5</v>
      </c>
    </row>
    <row r="50" spans="1:7">
      <c r="A50" s="51" t="s">
        <v>46</v>
      </c>
      <c r="B50" s="11">
        <v>44437</v>
      </c>
      <c r="C50" s="11">
        <v>44101.5</v>
      </c>
      <c r="D50" s="11">
        <v>43854.9</v>
      </c>
      <c r="E50" s="13">
        <f t="shared" si="0"/>
        <v>99.440835345736545</v>
      </c>
      <c r="F50" s="66">
        <f t="shared" si="2"/>
        <v>-246.59999999999854</v>
      </c>
      <c r="G50" s="76">
        <f t="shared" si="1"/>
        <v>-335.5</v>
      </c>
    </row>
    <row r="51" spans="1:7" ht="57" thickBot="1">
      <c r="A51" s="50" t="s">
        <v>47</v>
      </c>
      <c r="B51" s="21"/>
      <c r="C51" s="21"/>
      <c r="D51" s="21"/>
      <c r="E51" s="34">
        <v>0</v>
      </c>
      <c r="F51" s="69">
        <f t="shared" si="2"/>
        <v>0</v>
      </c>
      <c r="G51" s="75">
        <f t="shared" si="1"/>
        <v>0</v>
      </c>
    </row>
    <row r="52" spans="1:7" s="32" customFormat="1" ht="38.25" thickBot="1">
      <c r="A52" s="79" t="s">
        <v>3</v>
      </c>
      <c r="B52" s="19">
        <f>B53</f>
        <v>494</v>
      </c>
      <c r="C52" s="19">
        <f>C53</f>
        <v>494</v>
      </c>
      <c r="D52" s="19">
        <f>D53</f>
        <v>494</v>
      </c>
      <c r="E52" s="19">
        <f>D52/C52*100</f>
        <v>100</v>
      </c>
      <c r="F52" s="68">
        <f>D52-C52</f>
        <v>0</v>
      </c>
      <c r="G52" s="78">
        <f t="shared" si="1"/>
        <v>0</v>
      </c>
    </row>
    <row r="53" spans="1:7" ht="38.25" thickBot="1">
      <c r="A53" s="64" t="s">
        <v>48</v>
      </c>
      <c r="B53" s="21">
        <v>494</v>
      </c>
      <c r="C53" s="21">
        <v>494</v>
      </c>
      <c r="D53" s="22">
        <v>494</v>
      </c>
      <c r="E53" s="34">
        <f>D53/C53*100</f>
        <v>100</v>
      </c>
      <c r="F53" s="69">
        <f>D53-C53</f>
        <v>0</v>
      </c>
      <c r="G53" s="80">
        <f t="shared" si="1"/>
        <v>0</v>
      </c>
    </row>
    <row r="54" spans="1:7" ht="38.25" thickBot="1">
      <c r="A54" s="81" t="s">
        <v>49</v>
      </c>
      <c r="B54" s="36">
        <f>SUM(B55:B55)</f>
        <v>21755</v>
      </c>
      <c r="C54" s="36">
        <f>SUM(C55:C55)</f>
        <v>26503</v>
      </c>
      <c r="D54" s="36">
        <f>SUM(D55:D55)</f>
        <v>26503</v>
      </c>
      <c r="E54" s="38">
        <f t="shared" si="0"/>
        <v>100</v>
      </c>
      <c r="F54" s="71">
        <f t="shared" si="2"/>
        <v>0</v>
      </c>
      <c r="G54" s="78">
        <f t="shared" si="1"/>
        <v>4748</v>
      </c>
    </row>
    <row r="55" spans="1:7" ht="150.75" thickBot="1">
      <c r="A55" s="50" t="s">
        <v>50</v>
      </c>
      <c r="B55" s="21">
        <v>21755</v>
      </c>
      <c r="C55" s="21">
        <v>26503</v>
      </c>
      <c r="D55" s="22">
        <v>26503</v>
      </c>
      <c r="E55" s="34">
        <f t="shared" si="0"/>
        <v>100</v>
      </c>
      <c r="F55" s="69">
        <f t="shared" si="2"/>
        <v>0</v>
      </c>
      <c r="G55" s="80">
        <f t="shared" si="1"/>
        <v>4748</v>
      </c>
    </row>
    <row r="56" spans="1:7" ht="38.25" thickBot="1">
      <c r="A56" s="82" t="s">
        <v>51</v>
      </c>
      <c r="B56" s="36">
        <f>SUM(B7,B16,B20,B25,B29,B31,B38,B41,B43,B52,B54,B49)</f>
        <v>1251900.3999999999</v>
      </c>
      <c r="C56" s="36">
        <f>SUM(C7,C16,C20,C25,C29,C31,C38,C41,C43,C52,C54,C49)</f>
        <v>1450940.5</v>
      </c>
      <c r="D56" s="36">
        <f>SUM(D7,D16,D20,D25,D29,D31,D38,D41,D43,D52,D54,D49)</f>
        <v>1410080.0999999999</v>
      </c>
      <c r="E56" s="38">
        <f>D56/C56*100</f>
        <v>97.183867980802788</v>
      </c>
      <c r="F56" s="71">
        <f>D56-C56</f>
        <v>-40860.40000000014</v>
      </c>
      <c r="G56" s="78">
        <f t="shared" si="1"/>
        <v>199040.10000000009</v>
      </c>
    </row>
    <row r="57" spans="1:7">
      <c r="A57" s="52"/>
      <c r="B57" s="52"/>
      <c r="F57" s="54"/>
    </row>
    <row r="58" spans="1:7">
      <c r="A58" s="63"/>
      <c r="B58" s="63"/>
      <c r="C58" s="63"/>
      <c r="D58" s="63"/>
      <c r="E58" s="63"/>
      <c r="F58" s="63"/>
    </row>
    <row r="59" spans="1:7">
      <c r="F59" s="54"/>
    </row>
    <row r="60" spans="1:7">
      <c r="F60" s="54"/>
    </row>
    <row r="61" spans="1:7">
      <c r="A61" s="56"/>
      <c r="B61" s="56"/>
    </row>
    <row r="62" spans="1:7">
      <c r="A62" s="56"/>
      <c r="B62" s="56"/>
    </row>
    <row r="63" spans="1:7">
      <c r="A63" s="56"/>
      <c r="B63" s="56"/>
    </row>
    <row r="64" spans="1:7">
      <c r="A64" s="56"/>
      <c r="B64" s="56"/>
    </row>
    <row r="65" spans="1:2">
      <c r="A65" s="56"/>
      <c r="B65" s="56"/>
    </row>
    <row r="66" spans="1:2">
      <c r="A66" s="56"/>
      <c r="B66" s="56"/>
    </row>
    <row r="67" spans="1:2">
      <c r="A67" s="56"/>
      <c r="B67" s="56"/>
    </row>
  </sheetData>
  <mergeCells count="3">
    <mergeCell ref="A3:F3"/>
    <mergeCell ref="A58:F58"/>
    <mergeCell ref="A2:G2"/>
  </mergeCells>
  <pageMargins left="0.70866141732283472" right="0" top="0.74803149606299213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2023-03-14T06:08:57Z</cp:lastPrinted>
  <dcterms:created xsi:type="dcterms:W3CDTF">2023-03-14T05:58:28Z</dcterms:created>
  <dcterms:modified xsi:type="dcterms:W3CDTF">2023-04-04T07:47:54Z</dcterms:modified>
</cp:coreProperties>
</file>